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7.1.35\iida-share03\23_竜東中学校\01 教職員\R7文書分類\2　教科に準じる教科\23クラブ・部活動\2301部活動一般\バレー部\専門委員長関係\R7\R7 夏季大会関係\試合結果\"/>
    </mc:Choice>
  </mc:AlternateContent>
  <xr:revisionPtr revIDLastSave="0" documentId="8_{ACF8EE2B-870D-49FD-8FD8-A959A14C34C5}" xr6:coauthVersionLast="47" xr6:coauthVersionMax="47" xr10:uidLastSave="{00000000-0000-0000-0000-000000000000}"/>
  <bookViews>
    <workbookView xWindow="380" yWindow="380" windowWidth="18470" windowHeight="11280" tabRatio="700" activeTab="2" xr2:uid="{00000000-000D-0000-FFFF-FFFF00000000}"/>
  </bookViews>
  <sheets>
    <sheet name="男子予選G戦" sheetId="36" r:id="rId1"/>
    <sheet name="男子決勝T組み合わせ" sheetId="37" r:id="rId2"/>
    <sheet name="男子決勝T試合結果" sheetId="38" r:id="rId3"/>
    <sheet name="男子トータル" sheetId="4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52" i="41" l="1"/>
  <c r="BL52" i="41" s="1"/>
  <c r="BI52" i="41"/>
  <c r="BC52" i="41"/>
  <c r="BA52" i="41"/>
  <c r="AU52" i="41"/>
  <c r="AV52" i="41" s="1"/>
  <c r="AS52" i="41"/>
  <c r="X52" i="41"/>
  <c r="Y52" i="41" s="1"/>
  <c r="V52" i="41"/>
  <c r="P52" i="41"/>
  <c r="Q52" i="41" s="1"/>
  <c r="N52" i="41"/>
  <c r="H52" i="41"/>
  <c r="F52" i="41"/>
  <c r="I52" i="41" s="1"/>
  <c r="BK51" i="41"/>
  <c r="BL51" i="41" s="1"/>
  <c r="BI51" i="41"/>
  <c r="BC51" i="41"/>
  <c r="BA51" i="41"/>
  <c r="AV51" i="41"/>
  <c r="AU51" i="41"/>
  <c r="AS51" i="41"/>
  <c r="X51" i="41"/>
  <c r="Y51" i="41" s="1"/>
  <c r="V51" i="41"/>
  <c r="P51" i="41"/>
  <c r="N51" i="41"/>
  <c r="H51" i="41"/>
  <c r="I51" i="41" s="1"/>
  <c r="F51" i="41"/>
  <c r="BW50" i="41"/>
  <c r="BK50" i="41"/>
  <c r="BL50" i="41" s="1"/>
  <c r="BI50" i="41"/>
  <c r="BC50" i="41"/>
  <c r="BD50" i="41" s="1"/>
  <c r="BA50" i="41"/>
  <c r="AU50" i="41"/>
  <c r="AS50" i="41"/>
  <c r="AJ50" i="41"/>
  <c r="X50" i="41"/>
  <c r="V50" i="41"/>
  <c r="P50" i="41"/>
  <c r="N50" i="41"/>
  <c r="H50" i="41"/>
  <c r="F50" i="41"/>
  <c r="BT49" i="41"/>
  <c r="BP49" i="41"/>
  <c r="BC49" i="41"/>
  <c r="BA49" i="41"/>
  <c r="AU49" i="41"/>
  <c r="AV49" i="41" s="1"/>
  <c r="AS49" i="41"/>
  <c r="P49" i="41"/>
  <c r="Q49" i="41" s="1"/>
  <c r="N49" i="41"/>
  <c r="I49" i="41"/>
  <c r="H49" i="41"/>
  <c r="F49" i="41"/>
  <c r="BT48" i="41"/>
  <c r="BP48" i="41"/>
  <c r="BC48" i="41"/>
  <c r="BA48" i="41"/>
  <c r="AU48" i="41"/>
  <c r="AS48" i="41"/>
  <c r="AH48" i="41"/>
  <c r="T51" i="41" s="1"/>
  <c r="AB48" i="41"/>
  <c r="Z51" i="41" s="1"/>
  <c r="P48" i="41"/>
  <c r="N48" i="41"/>
  <c r="H48" i="41"/>
  <c r="F48" i="41"/>
  <c r="BW47" i="41"/>
  <c r="BT47" i="41"/>
  <c r="BU48" i="41" s="1"/>
  <c r="BG51" i="41" s="1"/>
  <c r="BP47" i="41"/>
  <c r="BO48" i="41" s="1"/>
  <c r="BM51" i="41" s="1"/>
  <c r="BC47" i="41"/>
  <c r="BD47" i="41" s="1"/>
  <c r="BA47" i="41"/>
  <c r="AU47" i="41"/>
  <c r="AV47" i="41" s="1"/>
  <c r="AS47" i="41"/>
  <c r="AJ47" i="41"/>
  <c r="P47" i="41"/>
  <c r="N47" i="41"/>
  <c r="H47" i="41"/>
  <c r="F47" i="41"/>
  <c r="BT46" i="41"/>
  <c r="BP46" i="41"/>
  <c r="BL46" i="41"/>
  <c r="BH46" i="41"/>
  <c r="AU46" i="41"/>
  <c r="AS46" i="41"/>
  <c r="Y46" i="41"/>
  <c r="U46" i="41"/>
  <c r="H46" i="41"/>
  <c r="I46" i="41" s="1"/>
  <c r="F46" i="41"/>
  <c r="BT45" i="41"/>
  <c r="BP45" i="41"/>
  <c r="BL45" i="41"/>
  <c r="BH45" i="41"/>
  <c r="AU45" i="41"/>
  <c r="AV45" i="41" s="1"/>
  <c r="AS45" i="41"/>
  <c r="AH45" i="41"/>
  <c r="L51" i="41" s="1"/>
  <c r="AB45" i="41"/>
  <c r="R51" i="41" s="1"/>
  <c r="AA45" i="41"/>
  <c r="Y45" i="41"/>
  <c r="U45" i="41"/>
  <c r="H45" i="41"/>
  <c r="F45" i="41"/>
  <c r="BW44" i="41"/>
  <c r="BT44" i="41"/>
  <c r="BU45" i="41" s="1"/>
  <c r="AY51" i="41" s="1"/>
  <c r="BP44" i="41"/>
  <c r="BL44" i="41"/>
  <c r="BH44" i="41"/>
  <c r="AU44" i="41"/>
  <c r="AS44" i="41"/>
  <c r="AJ44" i="41"/>
  <c r="Y44" i="41"/>
  <c r="Z45" i="41" s="1"/>
  <c r="L48" i="41" s="1"/>
  <c r="U44" i="41"/>
  <c r="T45" i="41" s="1"/>
  <c r="S45" i="41" s="1"/>
  <c r="K48" i="41" s="1"/>
  <c r="H44" i="41"/>
  <c r="I44" i="41" s="1"/>
  <c r="F44" i="41"/>
  <c r="AK44" i="41" s="1"/>
  <c r="BT43" i="41"/>
  <c r="BP43" i="41"/>
  <c r="BO42" i="41" s="1"/>
  <c r="BL43" i="41"/>
  <c r="BH43" i="41"/>
  <c r="BD43" i="41"/>
  <c r="AZ43" i="41"/>
  <c r="Y43" i="41"/>
  <c r="U43" i="41"/>
  <c r="Q43" i="41"/>
  <c r="M43" i="41"/>
  <c r="BT42" i="41"/>
  <c r="BP42" i="41"/>
  <c r="BL42" i="41"/>
  <c r="BH42" i="41"/>
  <c r="BD42" i="41"/>
  <c r="AZ42" i="41"/>
  <c r="AH42" i="41"/>
  <c r="D51" i="41" s="1"/>
  <c r="AB42" i="41"/>
  <c r="J51" i="41" s="1"/>
  <c r="Y42" i="41"/>
  <c r="U42" i="41"/>
  <c r="S42" i="41"/>
  <c r="Q42" i="41"/>
  <c r="M42" i="41"/>
  <c r="BX41" i="41"/>
  <c r="BW41" i="41"/>
  <c r="BT41" i="41"/>
  <c r="BP41" i="41"/>
  <c r="BL41" i="41"/>
  <c r="BH41" i="41"/>
  <c r="BD41" i="41"/>
  <c r="AZ41" i="41"/>
  <c r="AK41" i="41"/>
  <c r="AJ41" i="41"/>
  <c r="Y41" i="41"/>
  <c r="U41" i="41"/>
  <c r="T42" i="41" s="1"/>
  <c r="J48" i="41" s="1"/>
  <c r="Q41" i="41"/>
  <c r="R42" i="41" s="1"/>
  <c r="D45" i="41" s="1"/>
  <c r="M41" i="41"/>
  <c r="BN40" i="41"/>
  <c r="BF40" i="41"/>
  <c r="AX40" i="41"/>
  <c r="AP40" i="41"/>
  <c r="AA40" i="41"/>
  <c r="S40" i="41"/>
  <c r="K40" i="41"/>
  <c r="C40" i="41"/>
  <c r="BK34" i="41"/>
  <c r="BI34" i="41"/>
  <c r="BC34" i="41"/>
  <c r="BA34" i="41"/>
  <c r="AU34" i="41"/>
  <c r="AV34" i="41" s="1"/>
  <c r="AS34" i="41"/>
  <c r="X34" i="41"/>
  <c r="V34" i="41"/>
  <c r="P34" i="41"/>
  <c r="N34" i="41"/>
  <c r="H34" i="41"/>
  <c r="F34" i="41"/>
  <c r="I34" i="41" s="1"/>
  <c r="BK33" i="41"/>
  <c r="BI33" i="41"/>
  <c r="BC33" i="41"/>
  <c r="BA33" i="41"/>
  <c r="BD33" i="41" s="1"/>
  <c r="AU33" i="41"/>
  <c r="AV33" i="41" s="1"/>
  <c r="AS33" i="41"/>
  <c r="X33" i="41"/>
  <c r="V33" i="41"/>
  <c r="P33" i="41"/>
  <c r="N33" i="41"/>
  <c r="H33" i="41"/>
  <c r="I33" i="41" s="1"/>
  <c r="F33" i="41"/>
  <c r="BK32" i="41"/>
  <c r="BI32" i="41"/>
  <c r="BC32" i="41"/>
  <c r="BA32" i="41"/>
  <c r="AU32" i="41"/>
  <c r="AV32" i="41" s="1"/>
  <c r="AS32" i="41"/>
  <c r="AJ32" i="41"/>
  <c r="X32" i="41"/>
  <c r="V32" i="41"/>
  <c r="P32" i="41"/>
  <c r="N32" i="41"/>
  <c r="H32" i="41"/>
  <c r="F32" i="41"/>
  <c r="BT31" i="41"/>
  <c r="BP31" i="41"/>
  <c r="BC31" i="41"/>
  <c r="BA31" i="41"/>
  <c r="AU31" i="41"/>
  <c r="AV31" i="41" s="1"/>
  <c r="AS31" i="41"/>
  <c r="AG31" i="41"/>
  <c r="AC31" i="41"/>
  <c r="P31" i="41"/>
  <c r="N31" i="41"/>
  <c r="H31" i="41"/>
  <c r="F31" i="41"/>
  <c r="BT30" i="41"/>
  <c r="BP30" i="41"/>
  <c r="BC30" i="41"/>
  <c r="BA30" i="41"/>
  <c r="AU30" i="41"/>
  <c r="AS30" i="41"/>
  <c r="AG30" i="41"/>
  <c r="AC30" i="41"/>
  <c r="P30" i="41"/>
  <c r="N30" i="41"/>
  <c r="H30" i="41"/>
  <c r="F30" i="41"/>
  <c r="BW29" i="41"/>
  <c r="BT29" i="41"/>
  <c r="BU30" i="41" s="1"/>
  <c r="BG33" i="41" s="1"/>
  <c r="BP29" i="41"/>
  <c r="BC29" i="41"/>
  <c r="BA29" i="41"/>
  <c r="AU29" i="41"/>
  <c r="AS29" i="41"/>
  <c r="AJ29" i="41"/>
  <c r="AG29" i="41"/>
  <c r="AH30" i="41" s="1"/>
  <c r="T33" i="41" s="1"/>
  <c r="AC29" i="41"/>
  <c r="P29" i="41"/>
  <c r="Q29" i="41" s="1"/>
  <c r="N29" i="41"/>
  <c r="H29" i="41"/>
  <c r="F29" i="41"/>
  <c r="BT28" i="41"/>
  <c r="BP28" i="41"/>
  <c r="BL28" i="41"/>
  <c r="BH28" i="41"/>
  <c r="AU28" i="41"/>
  <c r="AS28" i="41"/>
  <c r="AV28" i="41" s="1"/>
  <c r="AG28" i="41"/>
  <c r="AC28" i="41"/>
  <c r="Y28" i="41"/>
  <c r="U28" i="41"/>
  <c r="H28" i="41"/>
  <c r="F28" i="41"/>
  <c r="BT27" i="41"/>
  <c r="BP27" i="41"/>
  <c r="BN27" i="41"/>
  <c r="BL27" i="41"/>
  <c r="BH27" i="41"/>
  <c r="BG27" i="41"/>
  <c r="BE30" i="41" s="1"/>
  <c r="BF27" i="41"/>
  <c r="AX30" i="41" s="1"/>
  <c r="AU27" i="41"/>
  <c r="AS27" i="41"/>
  <c r="AG27" i="41"/>
  <c r="AC27" i="41"/>
  <c r="AB27" i="41" s="1"/>
  <c r="R33" i="41" s="1"/>
  <c r="AA27" i="41"/>
  <c r="Y27" i="41"/>
  <c r="U27" i="41"/>
  <c r="H27" i="41"/>
  <c r="F27" i="41"/>
  <c r="BW26" i="41"/>
  <c r="BT26" i="41"/>
  <c r="BP26" i="41"/>
  <c r="BL26" i="41"/>
  <c r="BH26" i="41"/>
  <c r="AU26" i="41"/>
  <c r="AS26" i="41"/>
  <c r="AJ26" i="41"/>
  <c r="AG26" i="41"/>
  <c r="AC26" i="41"/>
  <c r="Y26" i="41"/>
  <c r="Z27" i="41" s="1"/>
  <c r="L30" i="41" s="1"/>
  <c r="U26" i="41"/>
  <c r="H26" i="41"/>
  <c r="I26" i="41" s="1"/>
  <c r="F26" i="41"/>
  <c r="BT25" i="41"/>
  <c r="BP25" i="41"/>
  <c r="BL25" i="41"/>
  <c r="BH25" i="41"/>
  <c r="BD25" i="41"/>
  <c r="AZ25" i="41"/>
  <c r="AG25" i="41"/>
  <c r="AC25" i="41"/>
  <c r="Y25" i="41"/>
  <c r="U25" i="41"/>
  <c r="Q25" i="41"/>
  <c r="M25" i="41"/>
  <c r="BT24" i="41"/>
  <c r="BP24" i="41"/>
  <c r="BL24" i="41"/>
  <c r="BH24" i="41"/>
  <c r="BF24" i="41"/>
  <c r="BD24" i="41"/>
  <c r="AZ24" i="41"/>
  <c r="AG24" i="41"/>
  <c r="AH24" i="41" s="1"/>
  <c r="D33" i="41" s="1"/>
  <c r="AC24" i="41"/>
  <c r="AB24" i="41"/>
  <c r="AA24" i="41" s="1"/>
  <c r="C33" i="41" s="1"/>
  <c r="Z24" i="41"/>
  <c r="D30" i="41" s="1"/>
  <c r="Y24" i="41"/>
  <c r="U24" i="41"/>
  <c r="Q24" i="41"/>
  <c r="M24" i="41"/>
  <c r="BX23" i="41"/>
  <c r="BW23" i="41"/>
  <c r="BT23" i="41"/>
  <c r="BU24" i="41" s="1"/>
  <c r="AQ33" i="41" s="1"/>
  <c r="BP23" i="41"/>
  <c r="BL23" i="41"/>
  <c r="BH23" i="41"/>
  <c r="BD23" i="41"/>
  <c r="BE24" i="41" s="1"/>
  <c r="AQ27" i="41" s="1"/>
  <c r="AZ23" i="41"/>
  <c r="AK23" i="41"/>
  <c r="AJ23" i="41"/>
  <c r="AG23" i="41"/>
  <c r="AC23" i="41"/>
  <c r="Y23" i="41"/>
  <c r="U23" i="41"/>
  <c r="T24" i="41" s="1"/>
  <c r="J30" i="41" s="1"/>
  <c r="Q23" i="41"/>
  <c r="M23" i="41"/>
  <c r="BN22" i="41"/>
  <c r="BF22" i="41"/>
  <c r="AX22" i="41"/>
  <c r="AP22" i="41"/>
  <c r="AA22" i="41"/>
  <c r="S22" i="41"/>
  <c r="K22" i="41"/>
  <c r="C22" i="41"/>
  <c r="BK16" i="41"/>
  <c r="BL16" i="41" s="1"/>
  <c r="BI16" i="41"/>
  <c r="BC16" i="41"/>
  <c r="BA16" i="41"/>
  <c r="BD16" i="41" s="1"/>
  <c r="AU16" i="41"/>
  <c r="AS16" i="41"/>
  <c r="Y16" i="41"/>
  <c r="X16" i="41"/>
  <c r="V16" i="41"/>
  <c r="P16" i="41"/>
  <c r="N16" i="41"/>
  <c r="H16" i="41"/>
  <c r="I16" i="41" s="1"/>
  <c r="F16" i="41"/>
  <c r="BK15" i="41"/>
  <c r="BI15" i="41"/>
  <c r="BL15" i="41" s="1"/>
  <c r="BC15" i="41"/>
  <c r="BA15" i="41"/>
  <c r="AU15" i="41"/>
  <c r="AS15" i="41"/>
  <c r="X15" i="41"/>
  <c r="V15" i="41"/>
  <c r="P15" i="41"/>
  <c r="Q15" i="41" s="1"/>
  <c r="N15" i="41"/>
  <c r="H15" i="41"/>
  <c r="F15" i="41"/>
  <c r="BK14" i="41"/>
  <c r="BI14" i="41"/>
  <c r="BC14" i="41"/>
  <c r="BD14" i="41" s="1"/>
  <c r="BA14" i="41"/>
  <c r="AU14" i="41"/>
  <c r="AS14" i="41"/>
  <c r="AJ14" i="41"/>
  <c r="X14" i="41"/>
  <c r="V14" i="41"/>
  <c r="P14" i="41"/>
  <c r="N14" i="41"/>
  <c r="H14" i="41"/>
  <c r="I14" i="41" s="1"/>
  <c r="F14" i="41"/>
  <c r="AK14" i="41" s="1"/>
  <c r="BT13" i="41"/>
  <c r="BP13" i="41"/>
  <c r="BC13" i="41"/>
  <c r="BA13" i="41"/>
  <c r="AV13" i="41"/>
  <c r="AU13" i="41"/>
  <c r="AS13" i="41"/>
  <c r="AG13" i="41"/>
  <c r="AC13" i="41"/>
  <c r="P13" i="41"/>
  <c r="N13" i="41"/>
  <c r="I13" i="41"/>
  <c r="H13" i="41"/>
  <c r="F13" i="41"/>
  <c r="BT12" i="41"/>
  <c r="BP12" i="41"/>
  <c r="BC12" i="41"/>
  <c r="BD12" i="41" s="1"/>
  <c r="BA12" i="41"/>
  <c r="AU12" i="41"/>
  <c r="AS12" i="41"/>
  <c r="AG12" i="41"/>
  <c r="AC12" i="41"/>
  <c r="AB12" i="41"/>
  <c r="AA12" i="41" s="1"/>
  <c r="S15" i="41" s="1"/>
  <c r="P12" i="41"/>
  <c r="Q12" i="41" s="1"/>
  <c r="N12" i="41"/>
  <c r="H12" i="41"/>
  <c r="I12" i="41" s="1"/>
  <c r="F12" i="41"/>
  <c r="BW11" i="41"/>
  <c r="BT11" i="41"/>
  <c r="BU12" i="41" s="1"/>
  <c r="BG15" i="41" s="1"/>
  <c r="BP11" i="41"/>
  <c r="BO12" i="41" s="1"/>
  <c r="BC11" i="41"/>
  <c r="BA11" i="41"/>
  <c r="AU11" i="41"/>
  <c r="AS11" i="41"/>
  <c r="AV11" i="41" s="1"/>
  <c r="AJ11" i="41"/>
  <c r="AG11" i="41"/>
  <c r="AC11" i="41"/>
  <c r="P11" i="41"/>
  <c r="N11" i="41"/>
  <c r="H11" i="41"/>
  <c r="I11" i="41" s="1"/>
  <c r="F11" i="41"/>
  <c r="AK11" i="41" s="1"/>
  <c r="BT10" i="41"/>
  <c r="BP10" i="41"/>
  <c r="BL10" i="41"/>
  <c r="BH10" i="41"/>
  <c r="AU10" i="41"/>
  <c r="AV10" i="41" s="1"/>
  <c r="AS10" i="41"/>
  <c r="AG10" i="41"/>
  <c r="AC10" i="41"/>
  <c r="Y10" i="41"/>
  <c r="U10" i="41"/>
  <c r="H10" i="41"/>
  <c r="F10" i="41"/>
  <c r="BT9" i="41"/>
  <c r="BP9" i="41"/>
  <c r="BO9" i="41"/>
  <c r="BE15" i="41" s="1"/>
  <c r="BN9" i="41"/>
  <c r="BL9" i="41"/>
  <c r="BH9" i="41"/>
  <c r="AU9" i="41"/>
  <c r="AS9" i="41"/>
  <c r="BX8" i="41" s="1"/>
  <c r="AG9" i="41"/>
  <c r="AC9" i="41"/>
  <c r="AA9" i="41"/>
  <c r="Y9" i="41"/>
  <c r="U9" i="41"/>
  <c r="H9" i="41"/>
  <c r="I9" i="41" s="1"/>
  <c r="F9" i="41"/>
  <c r="BW8" i="41"/>
  <c r="BT8" i="41"/>
  <c r="BP8" i="41"/>
  <c r="BL8" i="41"/>
  <c r="BH8" i="41"/>
  <c r="AU8" i="41"/>
  <c r="AS8" i="41"/>
  <c r="AJ8" i="41"/>
  <c r="AG8" i="41"/>
  <c r="AH9" i="41" s="1"/>
  <c r="L15" i="41" s="1"/>
  <c r="AC8" i="41"/>
  <c r="AB9" i="41" s="1"/>
  <c r="R15" i="41" s="1"/>
  <c r="Y8" i="41"/>
  <c r="U8" i="41"/>
  <c r="H8" i="41"/>
  <c r="I8" i="41" s="1"/>
  <c r="F8" i="41"/>
  <c r="BT7" i="41"/>
  <c r="BP7" i="41"/>
  <c r="BL7" i="41"/>
  <c r="BH7" i="41"/>
  <c r="BD7" i="41"/>
  <c r="AZ7" i="41"/>
  <c r="AG7" i="41"/>
  <c r="AC7" i="41"/>
  <c r="Y7" i="41"/>
  <c r="U7" i="41"/>
  <c r="Q7" i="41"/>
  <c r="M7" i="41"/>
  <c r="BT6" i="41"/>
  <c r="BP6" i="41"/>
  <c r="BL6" i="41"/>
  <c r="BH6" i="41"/>
  <c r="BF6" i="41"/>
  <c r="BD6" i="41"/>
  <c r="BE6" i="41" s="1"/>
  <c r="AQ9" i="41" s="1"/>
  <c r="AZ6" i="41"/>
  <c r="AG6" i="41"/>
  <c r="AC6" i="41"/>
  <c r="Y6" i="41"/>
  <c r="U6" i="41"/>
  <c r="Q6" i="41"/>
  <c r="M6" i="41"/>
  <c r="BX5" i="41"/>
  <c r="BW5" i="41"/>
  <c r="BT5" i="41"/>
  <c r="BU6" i="41" s="1"/>
  <c r="AQ15" i="41" s="1"/>
  <c r="BP5" i="41"/>
  <c r="BO6" i="41" s="1"/>
  <c r="BL5" i="41"/>
  <c r="BH5" i="41"/>
  <c r="BD5" i="41"/>
  <c r="AZ5" i="41"/>
  <c r="AY6" i="41" s="1"/>
  <c r="AK5" i="41"/>
  <c r="AJ5" i="41"/>
  <c r="AG5" i="41"/>
  <c r="AC5" i="41"/>
  <c r="Y5" i="41"/>
  <c r="U5" i="41"/>
  <c r="T6" i="41" s="1"/>
  <c r="S6" i="41" s="1"/>
  <c r="Q5" i="41"/>
  <c r="R6" i="41" s="1"/>
  <c r="D9" i="41" s="1"/>
  <c r="M5" i="41"/>
  <c r="L6" i="41" s="1"/>
  <c r="BN4" i="41"/>
  <c r="BF4" i="41"/>
  <c r="AX4" i="41"/>
  <c r="AP4" i="41"/>
  <c r="AA4" i="41"/>
  <c r="S4" i="41"/>
  <c r="K4" i="41"/>
  <c r="C4" i="41"/>
  <c r="AJ47" i="36"/>
  <c r="AJ26" i="36"/>
  <c r="AJ32" i="36"/>
  <c r="BW8" i="36"/>
  <c r="BW5" i="36"/>
  <c r="AW15" i="41" l="1"/>
  <c r="BN6" i="41"/>
  <c r="BN42" i="41"/>
  <c r="AP51" i="41" s="1"/>
  <c r="AW51" i="41"/>
  <c r="L24" i="41"/>
  <c r="K24" i="41" s="1"/>
  <c r="C27" i="41" s="1"/>
  <c r="BL33" i="41"/>
  <c r="BM45" i="41"/>
  <c r="AY48" i="41" s="1"/>
  <c r="AK26" i="41"/>
  <c r="AV29" i="41"/>
  <c r="Z42" i="41"/>
  <c r="D48" i="41" s="1"/>
  <c r="Q11" i="41"/>
  <c r="I48" i="41"/>
  <c r="BD49" i="41"/>
  <c r="AV16" i="41"/>
  <c r="BD15" i="41"/>
  <c r="BM9" i="41"/>
  <c r="AY12" i="41" s="1"/>
  <c r="BD30" i="41"/>
  <c r="Y33" i="41"/>
  <c r="Q34" i="41"/>
  <c r="Q47" i="41"/>
  <c r="BU9" i="41"/>
  <c r="AY15" i="41" s="1"/>
  <c r="AH12" i="41"/>
  <c r="T15" i="41" s="1"/>
  <c r="BD13" i="41"/>
  <c r="BM24" i="41"/>
  <c r="AQ30" i="41" s="1"/>
  <c r="AH27" i="41"/>
  <c r="L33" i="41" s="1"/>
  <c r="BD31" i="41"/>
  <c r="Y34" i="41"/>
  <c r="Q48" i="41"/>
  <c r="AK50" i="41"/>
  <c r="BL32" i="41"/>
  <c r="AA48" i="41"/>
  <c r="I50" i="41"/>
  <c r="AV15" i="41"/>
  <c r="I32" i="41"/>
  <c r="Z9" i="41"/>
  <c r="L12" i="41" s="1"/>
  <c r="Q13" i="41"/>
  <c r="Q30" i="41"/>
  <c r="BD11" i="41"/>
  <c r="BL14" i="41"/>
  <c r="Q32" i="41"/>
  <c r="Z6" i="41"/>
  <c r="D12" i="41" s="1"/>
  <c r="AV9" i="41"/>
  <c r="BG24" i="41"/>
  <c r="AW30" i="41" s="1"/>
  <c r="BX26" i="41"/>
  <c r="I28" i="41"/>
  <c r="BG6" i="41"/>
  <c r="AW12" i="41" s="1"/>
  <c r="J12" i="41"/>
  <c r="BO30" i="41"/>
  <c r="BN30" i="41" s="1"/>
  <c r="BF33" i="41" s="1"/>
  <c r="BX32" i="41"/>
  <c r="BM6" i="41"/>
  <c r="AQ12" i="41" s="1"/>
  <c r="Y15" i="41"/>
  <c r="AY24" i="41"/>
  <c r="AX24" i="41" s="1"/>
  <c r="AP27" i="41" s="1"/>
  <c r="BM27" i="41"/>
  <c r="AY30" i="41" s="1"/>
  <c r="AV27" i="41"/>
  <c r="BE42" i="41"/>
  <c r="AQ45" i="41" s="1"/>
  <c r="BG42" i="41"/>
  <c r="AW48" i="41" s="1"/>
  <c r="BG45" i="41"/>
  <c r="BF45" i="41" s="1"/>
  <c r="AX48" i="41" s="1"/>
  <c r="BX44" i="41"/>
  <c r="AV46" i="41"/>
  <c r="Q50" i="41"/>
  <c r="AV48" i="41"/>
  <c r="BD51" i="41"/>
  <c r="Q31" i="41"/>
  <c r="AB6" i="41"/>
  <c r="I10" i="41"/>
  <c r="Q14" i="41"/>
  <c r="R24" i="41"/>
  <c r="D27" i="41" s="1"/>
  <c r="BL34" i="41"/>
  <c r="BU42" i="41"/>
  <c r="AQ51" i="41" s="1"/>
  <c r="BO45" i="41"/>
  <c r="BE51" i="41" s="1"/>
  <c r="AV8" i="41"/>
  <c r="AV12" i="41"/>
  <c r="Y14" i="41"/>
  <c r="BO27" i="41"/>
  <c r="BE33" i="41" s="1"/>
  <c r="BX29" i="41"/>
  <c r="BY29" i="41" s="1"/>
  <c r="Y32" i="41"/>
  <c r="I45" i="41"/>
  <c r="BD48" i="41"/>
  <c r="AV50" i="41"/>
  <c r="Q51" i="41"/>
  <c r="J15" i="41"/>
  <c r="AA6" i="41"/>
  <c r="C15" i="41" s="1"/>
  <c r="BM15" i="41"/>
  <c r="BW14" i="41" s="1"/>
  <c r="BN12" i="41"/>
  <c r="J9" i="41"/>
  <c r="K6" i="41"/>
  <c r="AX6" i="41"/>
  <c r="AP9" i="41" s="1"/>
  <c r="AW9" i="41"/>
  <c r="I27" i="41"/>
  <c r="BX14" i="41"/>
  <c r="AK29" i="41"/>
  <c r="I29" i="41"/>
  <c r="BM33" i="41"/>
  <c r="BD34" i="41"/>
  <c r="BG9" i="41"/>
  <c r="BX11" i="41"/>
  <c r="I15" i="41"/>
  <c r="Z15" i="41"/>
  <c r="AW27" i="41"/>
  <c r="AK32" i="41"/>
  <c r="AV44" i="41"/>
  <c r="I47" i="41"/>
  <c r="BD52" i="41"/>
  <c r="AK8" i="41"/>
  <c r="BO24" i="41"/>
  <c r="L42" i="41"/>
  <c r="Y50" i="41"/>
  <c r="AI50" i="41" s="1"/>
  <c r="AL50" i="41" s="1"/>
  <c r="AV30" i="41"/>
  <c r="BX50" i="41"/>
  <c r="J27" i="41"/>
  <c r="I31" i="41"/>
  <c r="BD32" i="41"/>
  <c r="AK47" i="41"/>
  <c r="T9" i="41"/>
  <c r="AV14" i="41"/>
  <c r="BV14" i="41" s="1"/>
  <c r="BY14" i="41" s="1"/>
  <c r="BU27" i="41"/>
  <c r="AY33" i="41" s="1"/>
  <c r="R48" i="41"/>
  <c r="Q16" i="41"/>
  <c r="J33" i="41"/>
  <c r="AY42" i="41"/>
  <c r="BX47" i="41"/>
  <c r="AI23" i="41"/>
  <c r="AL23" i="41" s="1"/>
  <c r="AH6" i="41"/>
  <c r="D15" i="41" s="1"/>
  <c r="AI14" i="41"/>
  <c r="AL14" i="41" s="1"/>
  <c r="T27" i="41"/>
  <c r="AV26" i="41"/>
  <c r="AB30" i="41"/>
  <c r="BD29" i="41"/>
  <c r="I30" i="41"/>
  <c r="Q33" i="41"/>
  <c r="BM42" i="41"/>
  <c r="AQ48" i="41" s="1"/>
  <c r="BN48" i="41"/>
  <c r="BF51" i="41" s="1"/>
  <c r="BV50" i="41" s="1"/>
  <c r="BY50" i="41" s="1"/>
  <c r="AJ50" i="36"/>
  <c r="AJ41" i="36"/>
  <c r="AJ44" i="36"/>
  <c r="BW50" i="36"/>
  <c r="BW44" i="36"/>
  <c r="BW29" i="36"/>
  <c r="BW23" i="36"/>
  <c r="BW26" i="36"/>
  <c r="BW11" i="36"/>
  <c r="AJ29" i="36"/>
  <c r="AS8" i="36"/>
  <c r="AS9" i="36"/>
  <c r="AS10" i="36"/>
  <c r="AS11" i="36"/>
  <c r="AS12" i="36"/>
  <c r="AU8" i="36"/>
  <c r="AU9" i="36"/>
  <c r="AU10" i="36"/>
  <c r="AU11" i="36"/>
  <c r="AU12" i="36"/>
  <c r="AS26" i="36"/>
  <c r="AS27" i="36"/>
  <c r="AU26" i="36"/>
  <c r="AU27" i="36"/>
  <c r="AU28" i="36"/>
  <c r="AS32" i="36"/>
  <c r="AS33" i="36"/>
  <c r="AU32" i="36"/>
  <c r="AU33" i="36"/>
  <c r="BC29" i="36"/>
  <c r="BC30" i="36"/>
  <c r="BC31" i="36"/>
  <c r="BA29" i="36"/>
  <c r="BA30" i="36"/>
  <c r="BA31" i="36"/>
  <c r="AA40" i="36"/>
  <c r="BN4" i="36"/>
  <c r="AX27" i="38"/>
  <c r="AT27" i="38"/>
  <c r="W27" i="38"/>
  <c r="S27" i="38"/>
  <c r="AX26" i="38"/>
  <c r="AT26" i="38"/>
  <c r="W26" i="38"/>
  <c r="S26" i="38"/>
  <c r="AX25" i="38"/>
  <c r="AT25" i="38"/>
  <c r="W25" i="38"/>
  <c r="S25" i="38"/>
  <c r="BF23" i="38"/>
  <c r="BB23" i="38"/>
  <c r="O23" i="38"/>
  <c r="K23" i="38"/>
  <c r="BF22" i="38"/>
  <c r="BB22" i="38"/>
  <c r="AK22" i="38"/>
  <c r="AF22" i="38"/>
  <c r="O22" i="38"/>
  <c r="K22" i="38"/>
  <c r="BF21" i="38"/>
  <c r="BB21" i="38"/>
  <c r="AK21" i="38"/>
  <c r="AF21" i="38"/>
  <c r="O21" i="38"/>
  <c r="K21" i="38"/>
  <c r="AK20" i="38"/>
  <c r="AF20" i="38"/>
  <c r="AT19" i="38"/>
  <c r="AP19" i="38"/>
  <c r="AA19" i="38"/>
  <c r="W19" i="38"/>
  <c r="AT18" i="38"/>
  <c r="AP18" i="38"/>
  <c r="AA18" i="38"/>
  <c r="W18" i="38"/>
  <c r="AT17" i="38"/>
  <c r="AP17" i="38"/>
  <c r="AA17" i="38"/>
  <c r="W17" i="38"/>
  <c r="BF15" i="38"/>
  <c r="BB15" i="38"/>
  <c r="O15" i="38"/>
  <c r="K15" i="38"/>
  <c r="BF14" i="38"/>
  <c r="BB14" i="38"/>
  <c r="O14" i="38"/>
  <c r="K14" i="38"/>
  <c r="BF13" i="38"/>
  <c r="BB13" i="38"/>
  <c r="O13" i="38"/>
  <c r="K13" i="38"/>
  <c r="AX11" i="38"/>
  <c r="AT11" i="38"/>
  <c r="W11" i="38"/>
  <c r="S11" i="38"/>
  <c r="AX10" i="38"/>
  <c r="AT10" i="38"/>
  <c r="W10" i="38"/>
  <c r="S10" i="38"/>
  <c r="AX9" i="38"/>
  <c r="AT9" i="38"/>
  <c r="W9" i="38"/>
  <c r="S9" i="38"/>
  <c r="BV47" i="41" l="1"/>
  <c r="BY47" i="41" s="1"/>
  <c r="BE48" i="41"/>
  <c r="AI47" i="41"/>
  <c r="AL47" i="41" s="1"/>
  <c r="BF9" i="41"/>
  <c r="AX12" i="41" s="1"/>
  <c r="BE12" i="41"/>
  <c r="AA30" i="41"/>
  <c r="S33" i="41" s="1"/>
  <c r="AI32" i="41" s="1"/>
  <c r="AL32" i="41" s="1"/>
  <c r="Z33" i="41"/>
  <c r="AX42" i="41"/>
  <c r="AW45" i="41"/>
  <c r="J45" i="41"/>
  <c r="AI44" i="41" s="1"/>
  <c r="AL44" i="41" s="1"/>
  <c r="K42" i="41"/>
  <c r="AI41" i="41" s="1"/>
  <c r="AL41" i="41" s="1"/>
  <c r="C9" i="41"/>
  <c r="AI8" i="41" s="1"/>
  <c r="AL8" i="41" s="1"/>
  <c r="AI5" i="41"/>
  <c r="AL5" i="41" s="1"/>
  <c r="BV26" i="41"/>
  <c r="BY26" i="41" s="1"/>
  <c r="BV5" i="41"/>
  <c r="BY5" i="41" s="1"/>
  <c r="S9" i="41"/>
  <c r="K12" i="41" s="1"/>
  <c r="R12" i="41"/>
  <c r="R30" i="41"/>
  <c r="S27" i="41"/>
  <c r="K30" i="41" s="1"/>
  <c r="AI29" i="41" s="1"/>
  <c r="AL29" i="41" s="1"/>
  <c r="BN24" i="41"/>
  <c r="AW33" i="41"/>
  <c r="BW32" i="41" s="1"/>
  <c r="AS10" i="38"/>
  <c r="AS26" i="38"/>
  <c r="AE21" i="38"/>
  <c r="BG22" i="38"/>
  <c r="AO18" i="38"/>
  <c r="AU18" i="38"/>
  <c r="BA14" i="38"/>
  <c r="J22" i="38"/>
  <c r="P22" i="38"/>
  <c r="X26" i="38"/>
  <c r="AB18" i="38"/>
  <c r="P14" i="38"/>
  <c r="X10" i="38"/>
  <c r="AL21" i="38"/>
  <c r="R10" i="38"/>
  <c r="BA22" i="38"/>
  <c r="J14" i="38"/>
  <c r="R26" i="38"/>
  <c r="AY10" i="38"/>
  <c r="V18" i="38"/>
  <c r="BG14" i="38"/>
  <c r="AY26" i="38"/>
  <c r="C40" i="36"/>
  <c r="N14" i="36"/>
  <c r="AI11" i="41" l="1"/>
  <c r="AL11" i="41" s="1"/>
  <c r="BV11" i="41"/>
  <c r="BY11" i="41" s="1"/>
  <c r="AI26" i="41"/>
  <c r="AL26" i="41" s="1"/>
  <c r="AP45" i="41"/>
  <c r="BV44" i="41" s="1"/>
  <c r="BY44" i="41" s="1"/>
  <c r="BV41" i="41"/>
  <c r="BY41" i="41" s="1"/>
  <c r="AP33" i="41"/>
  <c r="BV32" i="41" s="1"/>
  <c r="BY32" i="41" s="1"/>
  <c r="BV23" i="41"/>
  <c r="BY23" i="41" s="1"/>
  <c r="BV8" i="41"/>
  <c r="BY8" i="41" s="1"/>
  <c r="BW41" i="36"/>
  <c r="BW47" i="36"/>
  <c r="AJ23" i="36"/>
  <c r="AJ14" i="36"/>
  <c r="AJ5" i="36"/>
  <c r="AJ8" i="36"/>
  <c r="AJ11" i="36"/>
  <c r="BK52" i="36" l="1"/>
  <c r="BI52" i="36"/>
  <c r="BK51" i="36"/>
  <c r="BI51" i="36"/>
  <c r="BK50" i="36"/>
  <c r="BI50" i="36"/>
  <c r="V50" i="36"/>
  <c r="X52" i="36"/>
  <c r="V52" i="36"/>
  <c r="X51" i="36"/>
  <c r="V51" i="36"/>
  <c r="X50" i="36"/>
  <c r="V32" i="36"/>
  <c r="AH48" i="36"/>
  <c r="AH45" i="36"/>
  <c r="AB48" i="36"/>
  <c r="AB45" i="36"/>
  <c r="AH42" i="36"/>
  <c r="AB42" i="36"/>
  <c r="BX23" i="36" l="1"/>
  <c r="AA48" i="36"/>
  <c r="AA45" i="36"/>
  <c r="F50" i="36"/>
  <c r="AS50" i="36"/>
  <c r="P52" i="36"/>
  <c r="N52" i="36"/>
  <c r="H52" i="36"/>
  <c r="F52" i="36"/>
  <c r="Z51" i="36"/>
  <c r="Y51" i="36"/>
  <c r="T51" i="36"/>
  <c r="R51" i="36"/>
  <c r="P51" i="36"/>
  <c r="N51" i="36"/>
  <c r="L51" i="36"/>
  <c r="H51" i="36"/>
  <c r="F51" i="36"/>
  <c r="Y50" i="36"/>
  <c r="P50" i="36"/>
  <c r="N50" i="36"/>
  <c r="H50" i="36"/>
  <c r="Q52" i="36" l="1"/>
  <c r="Q51" i="36"/>
  <c r="Q50" i="36"/>
  <c r="Y52" i="36"/>
  <c r="I52" i="36"/>
  <c r="J51" i="36"/>
  <c r="I51" i="36"/>
  <c r="AK50" i="36"/>
  <c r="I50" i="36"/>
  <c r="BI14" i="36" l="1"/>
  <c r="BI15" i="36"/>
  <c r="BI16" i="36"/>
  <c r="BK14" i="36"/>
  <c r="BK15" i="36"/>
  <c r="BK16" i="36"/>
  <c r="F8" i="36"/>
  <c r="H8" i="36"/>
  <c r="F9" i="36"/>
  <c r="H9" i="36"/>
  <c r="AX27" i="37" l="1"/>
  <c r="AT27" i="37"/>
  <c r="W27" i="37"/>
  <c r="S27" i="37"/>
  <c r="AX26" i="37"/>
  <c r="AT26" i="37"/>
  <c r="W26" i="37"/>
  <c r="S26" i="37"/>
  <c r="AX25" i="37"/>
  <c r="AT25" i="37"/>
  <c r="W25" i="37"/>
  <c r="S25" i="37"/>
  <c r="BF23" i="37"/>
  <c r="BB23" i="37"/>
  <c r="O23" i="37"/>
  <c r="K23" i="37"/>
  <c r="BF22" i="37"/>
  <c r="BB22" i="37"/>
  <c r="AK22" i="37"/>
  <c r="AF22" i="37"/>
  <c r="O22" i="37"/>
  <c r="K22" i="37"/>
  <c r="BF21" i="37"/>
  <c r="BB21" i="37"/>
  <c r="AK21" i="37"/>
  <c r="AF21" i="37"/>
  <c r="O21" i="37"/>
  <c r="K21" i="37"/>
  <c r="AK20" i="37"/>
  <c r="AF20" i="37"/>
  <c r="AT19" i="37"/>
  <c r="AP19" i="37"/>
  <c r="AA19" i="37"/>
  <c r="W19" i="37"/>
  <c r="AT18" i="37"/>
  <c r="AP18" i="37"/>
  <c r="AA18" i="37"/>
  <c r="W18" i="37"/>
  <c r="AT17" i="37"/>
  <c r="AP17" i="37"/>
  <c r="AA17" i="37"/>
  <c r="W17" i="37"/>
  <c r="BF15" i="37"/>
  <c r="BB15" i="37"/>
  <c r="O15" i="37"/>
  <c r="K15" i="37"/>
  <c r="BF14" i="37"/>
  <c r="BB14" i="37"/>
  <c r="O14" i="37"/>
  <c r="K14" i="37"/>
  <c r="BF13" i="37"/>
  <c r="BB13" i="37"/>
  <c r="O13" i="37"/>
  <c r="K13" i="37"/>
  <c r="AX11" i="37"/>
  <c r="AT11" i="37"/>
  <c r="W11" i="37"/>
  <c r="S11" i="37"/>
  <c r="AX10" i="37"/>
  <c r="AT10" i="37"/>
  <c r="W10" i="37"/>
  <c r="S10" i="37"/>
  <c r="AX9" i="37"/>
  <c r="AT9" i="37"/>
  <c r="W9" i="37"/>
  <c r="S9" i="37"/>
  <c r="AK41" i="36"/>
  <c r="BC52" i="36"/>
  <c r="BA52" i="36"/>
  <c r="AU52" i="36"/>
  <c r="AS52" i="36"/>
  <c r="BC51" i="36"/>
  <c r="BA51" i="36"/>
  <c r="AU51" i="36"/>
  <c r="AS51" i="36"/>
  <c r="BL50" i="36"/>
  <c r="BC50" i="36"/>
  <c r="BA50" i="36"/>
  <c r="AU50" i="36"/>
  <c r="BT49" i="36"/>
  <c r="BP49" i="36"/>
  <c r="BC49" i="36"/>
  <c r="BA49" i="36"/>
  <c r="AU49" i="36"/>
  <c r="AS49" i="36"/>
  <c r="P49" i="36"/>
  <c r="N49" i="36"/>
  <c r="H49" i="36"/>
  <c r="F49" i="36"/>
  <c r="BT48" i="36"/>
  <c r="BP48" i="36"/>
  <c r="BC48" i="36"/>
  <c r="BA48" i="36"/>
  <c r="AU48" i="36"/>
  <c r="AS48" i="36"/>
  <c r="P48" i="36"/>
  <c r="N48" i="36"/>
  <c r="H48" i="36"/>
  <c r="F48" i="36"/>
  <c r="BT47" i="36"/>
  <c r="BP47" i="36"/>
  <c r="BC47" i="36"/>
  <c r="BA47" i="36"/>
  <c r="AU47" i="36"/>
  <c r="AS47" i="36"/>
  <c r="P47" i="36"/>
  <c r="N47" i="36"/>
  <c r="H47" i="36"/>
  <c r="F47" i="36"/>
  <c r="BT46" i="36"/>
  <c r="BP46" i="36"/>
  <c r="BL46" i="36"/>
  <c r="BH46" i="36"/>
  <c r="AU46" i="36"/>
  <c r="AS46" i="36"/>
  <c r="Y46" i="36"/>
  <c r="U46" i="36"/>
  <c r="H46" i="36"/>
  <c r="F46" i="36"/>
  <c r="BT45" i="36"/>
  <c r="BP45" i="36"/>
  <c r="BL45" i="36"/>
  <c r="BH45" i="36"/>
  <c r="AU45" i="36"/>
  <c r="AS45" i="36"/>
  <c r="Y45" i="36"/>
  <c r="U45" i="36"/>
  <c r="H45" i="36"/>
  <c r="F45" i="36"/>
  <c r="BT44" i="36"/>
  <c r="BP44" i="36"/>
  <c r="BL44" i="36"/>
  <c r="BH44" i="36"/>
  <c r="AU44" i="36"/>
  <c r="AS44" i="36"/>
  <c r="Y44" i="36"/>
  <c r="U44" i="36"/>
  <c r="H44" i="36"/>
  <c r="F44" i="36"/>
  <c r="BT43" i="36"/>
  <c r="BP43" i="36"/>
  <c r="BL43" i="36"/>
  <c r="BH43" i="36"/>
  <c r="BD43" i="36"/>
  <c r="AZ43" i="36"/>
  <c r="Y43" i="36"/>
  <c r="U43" i="36"/>
  <c r="Q43" i="36"/>
  <c r="M43" i="36"/>
  <c r="BT42" i="36"/>
  <c r="BP42" i="36"/>
  <c r="BL42" i="36"/>
  <c r="BH42" i="36"/>
  <c r="BD42" i="36"/>
  <c r="AZ42" i="36"/>
  <c r="Y42" i="36"/>
  <c r="U42" i="36"/>
  <c r="Q42" i="36"/>
  <c r="M42" i="36"/>
  <c r="BX41" i="36"/>
  <c r="BT41" i="36"/>
  <c r="BP41" i="36"/>
  <c r="BL41" i="36"/>
  <c r="BH41" i="36"/>
  <c r="BD41" i="36"/>
  <c r="AZ41" i="36"/>
  <c r="Y41" i="36"/>
  <c r="U41" i="36"/>
  <c r="Q41" i="36"/>
  <c r="M41" i="36"/>
  <c r="BN40" i="36"/>
  <c r="BF40" i="36"/>
  <c r="AX40" i="36"/>
  <c r="AP40" i="36"/>
  <c r="S40" i="36"/>
  <c r="K40" i="36"/>
  <c r="BK34" i="36"/>
  <c r="BI34" i="36"/>
  <c r="BC34" i="36"/>
  <c r="BA34" i="36"/>
  <c r="AU34" i="36"/>
  <c r="AS34" i="36"/>
  <c r="X34" i="36"/>
  <c r="V34" i="36"/>
  <c r="P34" i="36"/>
  <c r="N34" i="36"/>
  <c r="H34" i="36"/>
  <c r="F34" i="36"/>
  <c r="BK33" i="36"/>
  <c r="BI33" i="36"/>
  <c r="BC33" i="36"/>
  <c r="BA33" i="36"/>
  <c r="X33" i="36"/>
  <c r="V33" i="36"/>
  <c r="P33" i="36"/>
  <c r="N33" i="36"/>
  <c r="H33" i="36"/>
  <c r="F33" i="36"/>
  <c r="BK32" i="36"/>
  <c r="BI32" i="36"/>
  <c r="BC32" i="36"/>
  <c r="BA32" i="36"/>
  <c r="X32" i="36"/>
  <c r="P32" i="36"/>
  <c r="N32" i="36"/>
  <c r="H32" i="36"/>
  <c r="F32" i="36"/>
  <c r="BT31" i="36"/>
  <c r="BP31" i="36"/>
  <c r="AU31" i="36"/>
  <c r="AS31" i="36"/>
  <c r="AG31" i="36"/>
  <c r="AC31" i="36"/>
  <c r="P31" i="36"/>
  <c r="N31" i="36"/>
  <c r="H31" i="36"/>
  <c r="F31" i="36"/>
  <c r="BT30" i="36"/>
  <c r="BP30" i="36"/>
  <c r="AU30" i="36"/>
  <c r="AS30" i="36"/>
  <c r="AG30" i="36"/>
  <c r="AC30" i="36"/>
  <c r="P30" i="36"/>
  <c r="N30" i="36"/>
  <c r="H30" i="36"/>
  <c r="F30" i="36"/>
  <c r="BT29" i="36"/>
  <c r="BP29" i="36"/>
  <c r="AU29" i="36"/>
  <c r="AS29" i="36"/>
  <c r="AG29" i="36"/>
  <c r="AC29" i="36"/>
  <c r="P29" i="36"/>
  <c r="N29" i="36"/>
  <c r="H29" i="36"/>
  <c r="F29" i="36"/>
  <c r="BT28" i="36"/>
  <c r="BP28" i="36"/>
  <c r="BL28" i="36"/>
  <c r="BH28" i="36"/>
  <c r="AS28" i="36"/>
  <c r="AG28" i="36"/>
  <c r="AC28" i="36"/>
  <c r="Y28" i="36"/>
  <c r="U28" i="36"/>
  <c r="H28" i="36"/>
  <c r="F28" i="36"/>
  <c r="BT27" i="36"/>
  <c r="BP27" i="36"/>
  <c r="BL27" i="36"/>
  <c r="BH27" i="36"/>
  <c r="AG27" i="36"/>
  <c r="AC27" i="36"/>
  <c r="Y27" i="36"/>
  <c r="U27" i="36"/>
  <c r="H27" i="36"/>
  <c r="F27" i="36"/>
  <c r="BT26" i="36"/>
  <c r="BP26" i="36"/>
  <c r="BL26" i="36"/>
  <c r="BH26" i="36"/>
  <c r="AG26" i="36"/>
  <c r="AC26" i="36"/>
  <c r="Y26" i="36"/>
  <c r="U26" i="36"/>
  <c r="H26" i="36"/>
  <c r="F26" i="36"/>
  <c r="BT25" i="36"/>
  <c r="BP25" i="36"/>
  <c r="BL25" i="36"/>
  <c r="BH25" i="36"/>
  <c r="BD25" i="36"/>
  <c r="AZ25" i="36"/>
  <c r="AG25" i="36"/>
  <c r="AC25" i="36"/>
  <c r="Y25" i="36"/>
  <c r="U25" i="36"/>
  <c r="Q25" i="36"/>
  <c r="M25" i="36"/>
  <c r="BT24" i="36"/>
  <c r="BP24" i="36"/>
  <c r="BL24" i="36"/>
  <c r="BH24" i="36"/>
  <c r="BD24" i="36"/>
  <c r="AZ24" i="36"/>
  <c r="AG24" i="36"/>
  <c r="AC24" i="36"/>
  <c r="Y24" i="36"/>
  <c r="U24" i="36"/>
  <c r="Q24" i="36"/>
  <c r="M24" i="36"/>
  <c r="BT23" i="36"/>
  <c r="BP23" i="36"/>
  <c r="BL23" i="36"/>
  <c r="BH23" i="36"/>
  <c r="BD23" i="36"/>
  <c r="AZ23" i="36"/>
  <c r="AK23" i="36"/>
  <c r="AG23" i="36"/>
  <c r="AC23" i="36"/>
  <c r="Y23" i="36"/>
  <c r="U23" i="36"/>
  <c r="Q23" i="36"/>
  <c r="M23" i="36"/>
  <c r="BN22" i="36"/>
  <c r="BF22" i="36"/>
  <c r="AX22" i="36"/>
  <c r="AP22" i="36"/>
  <c r="AA22" i="36"/>
  <c r="S22" i="36"/>
  <c r="K22" i="36"/>
  <c r="C22" i="36"/>
  <c r="BC16" i="36"/>
  <c r="BA16" i="36"/>
  <c r="BD16" i="36" s="1"/>
  <c r="AU16" i="36"/>
  <c r="AS16" i="36"/>
  <c r="X16" i="36"/>
  <c r="V16" i="36"/>
  <c r="P16" i="36"/>
  <c r="N16" i="36"/>
  <c r="H16" i="36"/>
  <c r="F16" i="36"/>
  <c r="BC15" i="36"/>
  <c r="BA15" i="36"/>
  <c r="AU15" i="36"/>
  <c r="AS15" i="36"/>
  <c r="X15" i="36"/>
  <c r="V15" i="36"/>
  <c r="P15" i="36"/>
  <c r="N15" i="36"/>
  <c r="H15" i="36"/>
  <c r="F15" i="36"/>
  <c r="BC14" i="36"/>
  <c r="BA14" i="36"/>
  <c r="AU14" i="36"/>
  <c r="AS14" i="36"/>
  <c r="X14" i="36"/>
  <c r="V14" i="36"/>
  <c r="P14" i="36"/>
  <c r="Q14" i="36" s="1"/>
  <c r="H14" i="36"/>
  <c r="F14" i="36"/>
  <c r="BT13" i="36"/>
  <c r="BP13" i="36"/>
  <c r="BC13" i="36"/>
  <c r="BA13" i="36"/>
  <c r="AU13" i="36"/>
  <c r="AS13" i="36"/>
  <c r="AG13" i="36"/>
  <c r="AC13" i="36"/>
  <c r="P13" i="36"/>
  <c r="N13" i="36"/>
  <c r="H13" i="36"/>
  <c r="F13" i="36"/>
  <c r="I13" i="36" s="1"/>
  <c r="BT12" i="36"/>
  <c r="BP12" i="36"/>
  <c r="BC12" i="36"/>
  <c r="BA12" i="36"/>
  <c r="AG12" i="36"/>
  <c r="AC12" i="36"/>
  <c r="P12" i="36"/>
  <c r="N12" i="36"/>
  <c r="H12" i="36"/>
  <c r="F12" i="36"/>
  <c r="BT11" i="36"/>
  <c r="BP11" i="36"/>
  <c r="BC11" i="36"/>
  <c r="BA11" i="36"/>
  <c r="AG11" i="36"/>
  <c r="AC11" i="36"/>
  <c r="P11" i="36"/>
  <c r="N11" i="36"/>
  <c r="H11" i="36"/>
  <c r="F11" i="36"/>
  <c r="BT10" i="36"/>
  <c r="BP10" i="36"/>
  <c r="BL10" i="36"/>
  <c r="BH10" i="36"/>
  <c r="AG10" i="36"/>
  <c r="AC10" i="36"/>
  <c r="Y10" i="36"/>
  <c r="U10" i="36"/>
  <c r="H10" i="36"/>
  <c r="F10" i="36"/>
  <c r="AK8" i="36" s="1"/>
  <c r="BT9" i="36"/>
  <c r="BP9" i="36"/>
  <c r="BL9" i="36"/>
  <c r="BH9" i="36"/>
  <c r="AG9" i="36"/>
  <c r="AC9" i="36"/>
  <c r="Y9" i="36"/>
  <c r="U9" i="36"/>
  <c r="BT8" i="36"/>
  <c r="BP8" i="36"/>
  <c r="BL8" i="36"/>
  <c r="BH8" i="36"/>
  <c r="AG8" i="36"/>
  <c r="AC8" i="36"/>
  <c r="Y8" i="36"/>
  <c r="U8" i="36"/>
  <c r="BT7" i="36"/>
  <c r="BP7" i="36"/>
  <c r="BL7" i="36"/>
  <c r="BH7" i="36"/>
  <c r="BD7" i="36"/>
  <c r="AZ7" i="36"/>
  <c r="AG7" i="36"/>
  <c r="AC7" i="36"/>
  <c r="Y7" i="36"/>
  <c r="U7" i="36"/>
  <c r="Q7" i="36"/>
  <c r="M7" i="36"/>
  <c r="BT6" i="36"/>
  <c r="BP6" i="36"/>
  <c r="BL6" i="36"/>
  <c r="BH6" i="36"/>
  <c r="BD6" i="36"/>
  <c r="AZ6" i="36"/>
  <c r="AG6" i="36"/>
  <c r="AC6" i="36"/>
  <c r="Y6" i="36"/>
  <c r="U6" i="36"/>
  <c r="Q6" i="36"/>
  <c r="M6" i="36"/>
  <c r="BX5" i="36"/>
  <c r="BT5" i="36"/>
  <c r="BP5" i="36"/>
  <c r="BL5" i="36"/>
  <c r="BH5" i="36"/>
  <c r="BD5" i="36"/>
  <c r="AZ5" i="36"/>
  <c r="AK5" i="36"/>
  <c r="AG5" i="36"/>
  <c r="AC5" i="36"/>
  <c r="Y5" i="36"/>
  <c r="U5" i="36"/>
  <c r="Q5" i="36"/>
  <c r="M5" i="36"/>
  <c r="BF4" i="36"/>
  <c r="AX4" i="36"/>
  <c r="AP4" i="36"/>
  <c r="AA4" i="36"/>
  <c r="S4" i="36"/>
  <c r="K4" i="36"/>
  <c r="C4" i="36"/>
  <c r="AV16" i="36" l="1"/>
  <c r="Q15" i="36"/>
  <c r="I28" i="36"/>
  <c r="I12" i="36"/>
  <c r="Y16" i="36"/>
  <c r="AV31" i="36"/>
  <c r="AB27" i="36"/>
  <c r="BL52" i="36"/>
  <c r="BD52" i="36"/>
  <c r="Z42" i="36"/>
  <c r="D48" i="36" s="1"/>
  <c r="T42" i="36"/>
  <c r="J48" i="36" s="1"/>
  <c r="Q49" i="36"/>
  <c r="BX11" i="36"/>
  <c r="I10" i="36"/>
  <c r="AY10" i="37"/>
  <c r="AS26" i="37"/>
  <c r="AO18" i="37"/>
  <c r="AU18" i="37"/>
  <c r="P22" i="37"/>
  <c r="AB18" i="37"/>
  <c r="R26" i="37"/>
  <c r="X26" i="37"/>
  <c r="J22" i="37"/>
  <c r="BD14" i="36"/>
  <c r="BX14" i="36"/>
  <c r="R42" i="36"/>
  <c r="D45" i="36" s="1"/>
  <c r="BM27" i="36"/>
  <c r="AY30" i="36" s="1"/>
  <c r="BD49" i="36"/>
  <c r="J14" i="37"/>
  <c r="P14" i="37"/>
  <c r="R10" i="37"/>
  <c r="AS10" i="37"/>
  <c r="BD51" i="36"/>
  <c r="BA14" i="37"/>
  <c r="BA22" i="37"/>
  <c r="AB9" i="36"/>
  <c r="Q13" i="36"/>
  <c r="Q16" i="36"/>
  <c r="BX44" i="36"/>
  <c r="BG22" i="37"/>
  <c r="AV13" i="36"/>
  <c r="AV48" i="36"/>
  <c r="AV49" i="36"/>
  <c r="BD50" i="36"/>
  <c r="BD13" i="36"/>
  <c r="BM42" i="36"/>
  <c r="AQ48" i="36" s="1"/>
  <c r="AV50" i="36"/>
  <c r="BO42" i="36"/>
  <c r="AW51" i="36" s="1"/>
  <c r="Q48" i="36"/>
  <c r="I49" i="36"/>
  <c r="BD33" i="36"/>
  <c r="BD32" i="36"/>
  <c r="BD15" i="36"/>
  <c r="T9" i="36"/>
  <c r="R12" i="36" s="1"/>
  <c r="I15" i="36"/>
  <c r="I14" i="36"/>
  <c r="L6" i="36"/>
  <c r="J9" i="36" s="1"/>
  <c r="R6" i="36"/>
  <c r="D9" i="36" s="1"/>
  <c r="V18" i="37"/>
  <c r="AL21" i="37"/>
  <c r="BG14" i="37"/>
  <c r="AY26" i="37"/>
  <c r="X10" i="37"/>
  <c r="AE21" i="37"/>
  <c r="BD47" i="36"/>
  <c r="BM45" i="36"/>
  <c r="AY48" i="36" s="1"/>
  <c r="I44" i="36"/>
  <c r="BO9" i="36"/>
  <c r="T24" i="36"/>
  <c r="J30" i="36" s="1"/>
  <c r="BL51" i="36"/>
  <c r="Z6" i="36"/>
  <c r="D12" i="36" s="1"/>
  <c r="BU9" i="36"/>
  <c r="AY15" i="36" s="1"/>
  <c r="AV10" i="36"/>
  <c r="AV14" i="36"/>
  <c r="AV26" i="36"/>
  <c r="BD34" i="36"/>
  <c r="AV52" i="36"/>
  <c r="BO6" i="36"/>
  <c r="AW15" i="36" s="1"/>
  <c r="T45" i="36"/>
  <c r="BO45" i="36"/>
  <c r="BE51" i="36" s="1"/>
  <c r="AH12" i="36"/>
  <c r="T15" i="36" s="1"/>
  <c r="BL16" i="36"/>
  <c r="AY24" i="36"/>
  <c r="AX24" i="36" s="1"/>
  <c r="AP27" i="36" s="1"/>
  <c r="R24" i="36"/>
  <c r="D27" i="36" s="1"/>
  <c r="BD31" i="36"/>
  <c r="BU42" i="36"/>
  <c r="AQ51" i="36" s="1"/>
  <c r="Z45" i="36"/>
  <c r="L48" i="36" s="1"/>
  <c r="BU45" i="36"/>
  <c r="AY51" i="36" s="1"/>
  <c r="BO48" i="36"/>
  <c r="BM51" i="36" s="1"/>
  <c r="BD48" i="36"/>
  <c r="T27" i="36"/>
  <c r="R30" i="36" s="1"/>
  <c r="BO27" i="36"/>
  <c r="BU27" i="36"/>
  <c r="AY33" i="36" s="1"/>
  <c r="AV28" i="36"/>
  <c r="Q31" i="36"/>
  <c r="I33" i="36"/>
  <c r="BL34" i="36"/>
  <c r="AV46" i="36"/>
  <c r="Q47" i="36"/>
  <c r="BG45" i="36"/>
  <c r="BE48" i="36" s="1"/>
  <c r="Z24" i="36"/>
  <c r="D30" i="36" s="1"/>
  <c r="Q33" i="36"/>
  <c r="BE42" i="36"/>
  <c r="AQ45" i="36" s="1"/>
  <c r="I45" i="36"/>
  <c r="AV45" i="36"/>
  <c r="I46" i="36"/>
  <c r="I48" i="36"/>
  <c r="AV33" i="36"/>
  <c r="AV30" i="36"/>
  <c r="BG24" i="36"/>
  <c r="BM24" i="36"/>
  <c r="AQ30" i="36" s="1"/>
  <c r="BE24" i="36"/>
  <c r="AQ27" i="36" s="1"/>
  <c r="BD29" i="36"/>
  <c r="BD30" i="36"/>
  <c r="BL32" i="36"/>
  <c r="BU30" i="36"/>
  <c r="BG33" i="36" s="1"/>
  <c r="BO30" i="36"/>
  <c r="BN30" i="36" s="1"/>
  <c r="BF33" i="36" s="1"/>
  <c r="BL33" i="36"/>
  <c r="AV32" i="36"/>
  <c r="AV34" i="36"/>
  <c r="BU24" i="36"/>
  <c r="AQ33" i="36" s="1"/>
  <c r="BO24" i="36"/>
  <c r="I31" i="36"/>
  <c r="Q29" i="36"/>
  <c r="Z27" i="36"/>
  <c r="L30" i="36" s="1"/>
  <c r="I30" i="36"/>
  <c r="Q30" i="36"/>
  <c r="AK29" i="36"/>
  <c r="AH24" i="36"/>
  <c r="D33" i="36" s="1"/>
  <c r="Q34" i="36"/>
  <c r="I32" i="36"/>
  <c r="Y34" i="36"/>
  <c r="AH30" i="36"/>
  <c r="T33" i="36" s="1"/>
  <c r="Q32" i="36"/>
  <c r="Y33" i="36"/>
  <c r="AB24" i="36"/>
  <c r="J33" i="36" s="1"/>
  <c r="AH27" i="36"/>
  <c r="L33" i="36" s="1"/>
  <c r="AB30" i="36"/>
  <c r="Z33" i="36" s="1"/>
  <c r="Y32" i="36"/>
  <c r="I34" i="36"/>
  <c r="I27" i="36"/>
  <c r="BL14" i="36"/>
  <c r="BM9" i="36"/>
  <c r="AY12" i="36" s="1"/>
  <c r="AV12" i="36"/>
  <c r="BM6" i="36"/>
  <c r="AQ12" i="36" s="1"/>
  <c r="BL15" i="36"/>
  <c r="BO12" i="36"/>
  <c r="BN12" i="36" s="1"/>
  <c r="BU6" i="36"/>
  <c r="AQ15" i="36" s="1"/>
  <c r="BD12" i="36"/>
  <c r="BD11" i="36"/>
  <c r="BG9" i="36"/>
  <c r="BF9" i="36" s="1"/>
  <c r="AX12" i="36" s="1"/>
  <c r="AV9" i="36"/>
  <c r="BE6" i="36"/>
  <c r="AQ9" i="36" s="1"/>
  <c r="Y14" i="36"/>
  <c r="Y15" i="36"/>
  <c r="AB12" i="36"/>
  <c r="Z15" i="36" s="1"/>
  <c r="AH6" i="36"/>
  <c r="D15" i="36" s="1"/>
  <c r="AB6" i="36"/>
  <c r="AK14" i="36"/>
  <c r="I16" i="36"/>
  <c r="Q11" i="36"/>
  <c r="Q12" i="36"/>
  <c r="Z9" i="36"/>
  <c r="L12" i="36" s="1"/>
  <c r="I9" i="36"/>
  <c r="I8" i="36"/>
  <c r="L42" i="36"/>
  <c r="AV8" i="36"/>
  <c r="AV51" i="36"/>
  <c r="BX50" i="36"/>
  <c r="BG42" i="36"/>
  <c r="AW48" i="36" s="1"/>
  <c r="BU48" i="36"/>
  <c r="BG51" i="36" s="1"/>
  <c r="L24" i="36"/>
  <c r="AY6" i="36"/>
  <c r="AX6" i="36" s="1"/>
  <c r="AK11" i="36"/>
  <c r="I11" i="36"/>
  <c r="AV15" i="36"/>
  <c r="BX26" i="36"/>
  <c r="AV27" i="36"/>
  <c r="AV44" i="36"/>
  <c r="BU12" i="36"/>
  <c r="BG15" i="36" s="1"/>
  <c r="AY42" i="36"/>
  <c r="BX8" i="36"/>
  <c r="BG6" i="36"/>
  <c r="BF6" i="36" s="1"/>
  <c r="AH9" i="36"/>
  <c r="L15" i="36" s="1"/>
  <c r="I26" i="36"/>
  <c r="AK26" i="36"/>
  <c r="BX47" i="36"/>
  <c r="T6" i="36"/>
  <c r="BG27" i="36"/>
  <c r="BX29" i="36"/>
  <c r="AV29" i="36"/>
  <c r="AK47" i="36"/>
  <c r="I47" i="36"/>
  <c r="AK32" i="36"/>
  <c r="AK44" i="36"/>
  <c r="AV11" i="36"/>
  <c r="I29" i="36"/>
  <c r="BX32" i="36"/>
  <c r="AV47" i="36"/>
  <c r="AI11" i="36" l="1"/>
  <c r="J12" i="36"/>
  <c r="S6" i="36"/>
  <c r="R15" i="36"/>
  <c r="AA9" i="36"/>
  <c r="R33" i="36"/>
  <c r="AA27" i="36"/>
  <c r="AW33" i="36"/>
  <c r="BN24" i="36"/>
  <c r="AP33" i="36" s="1"/>
  <c r="AW30" i="36"/>
  <c r="BF24" i="36"/>
  <c r="J15" i="36"/>
  <c r="BM33" i="36"/>
  <c r="BM15" i="36"/>
  <c r="AA30" i="36"/>
  <c r="S33" i="36" s="1"/>
  <c r="BN42" i="36"/>
  <c r="AP51" i="36" s="1"/>
  <c r="S42" i="36"/>
  <c r="BN48" i="36"/>
  <c r="BF51" i="36" s="1"/>
  <c r="BF45" i="36"/>
  <c r="AX48" i="36" s="1"/>
  <c r="BE33" i="36"/>
  <c r="BN27" i="36"/>
  <c r="AW27" i="36"/>
  <c r="S27" i="36"/>
  <c r="K30" i="36" s="1"/>
  <c r="AA24" i="36"/>
  <c r="BE15" i="36"/>
  <c r="BN9" i="36"/>
  <c r="BN6" i="36"/>
  <c r="S9" i="36"/>
  <c r="K12" i="36" s="1"/>
  <c r="AA6" i="36"/>
  <c r="C15" i="36" s="1"/>
  <c r="K6" i="36"/>
  <c r="C9" i="36" s="1"/>
  <c r="R48" i="36"/>
  <c r="S45" i="36"/>
  <c r="K48" i="36" s="1"/>
  <c r="AI47" i="36" s="1"/>
  <c r="BE12" i="36"/>
  <c r="AW12" i="36"/>
  <c r="BV11" i="36" s="1"/>
  <c r="AA12" i="36"/>
  <c r="S15" i="36" s="1"/>
  <c r="AW9" i="36"/>
  <c r="J45" i="36"/>
  <c r="K42" i="36"/>
  <c r="K24" i="36"/>
  <c r="C27" i="36" s="1"/>
  <c r="J27" i="36"/>
  <c r="BF27" i="36"/>
  <c r="BE30" i="36"/>
  <c r="AW45" i="36"/>
  <c r="AX42" i="36"/>
  <c r="BV50" i="36" l="1"/>
  <c r="BY50" i="36" s="1"/>
  <c r="BV14" i="36"/>
  <c r="AI14" i="36"/>
  <c r="AL14" i="36" s="1"/>
  <c r="AI29" i="36"/>
  <c r="AL29" i="36" s="1"/>
  <c r="BV47" i="36"/>
  <c r="BY47" i="36" s="1"/>
  <c r="AI8" i="36"/>
  <c r="AL8" i="36" s="1"/>
  <c r="AI5" i="36"/>
  <c r="AL5" i="36" s="1"/>
  <c r="AL11" i="36"/>
  <c r="BW32" i="36"/>
  <c r="C33" i="36"/>
  <c r="AI32" i="36" s="1"/>
  <c r="AL32" i="36" s="1"/>
  <c r="AL47" i="36"/>
  <c r="BW14" i="36"/>
  <c r="BY11" i="36"/>
  <c r="BV32" i="36"/>
  <c r="BV23" i="36"/>
  <c r="BY23" i="36" s="1"/>
  <c r="AI26" i="36"/>
  <c r="AL26" i="36" s="1"/>
  <c r="AI23" i="36"/>
  <c r="AL23" i="36" s="1"/>
  <c r="AP45" i="36"/>
  <c r="BV44" i="36" s="1"/>
  <c r="BY44" i="36" s="1"/>
  <c r="BV41" i="36"/>
  <c r="BY41" i="36" s="1"/>
  <c r="AX30" i="36"/>
  <c r="BY29" i="36" s="1"/>
  <c r="BV26" i="36"/>
  <c r="BY26" i="36" s="1"/>
  <c r="AI44" i="36"/>
  <c r="AL44" i="36" s="1"/>
  <c r="AP9" i="36"/>
  <c r="BV8" i="36" s="1"/>
  <c r="BY8" i="36" s="1"/>
  <c r="BV5" i="36"/>
  <c r="BY5" i="36" s="1"/>
  <c r="AI41" i="36"/>
  <c r="AL41" i="36" s="1"/>
  <c r="D51" i="36"/>
  <c r="AI50" i="36" s="1"/>
  <c r="BY14" i="36" l="1"/>
  <c r="BY32" i="36"/>
  <c r="AL50" i="36"/>
</calcChain>
</file>

<file path=xl/sharedStrings.xml><?xml version="1.0" encoding="utf-8"?>
<sst xmlns="http://schemas.openxmlformats.org/spreadsheetml/2006/main" count="815" uniqueCount="79">
  <si>
    <t>緑ヶ丘</t>
    <rPh sb="0" eb="3">
      <t>ミドリガオカ</t>
    </rPh>
    <phoneticPr fontId="1"/>
  </si>
  <si>
    <t>下諏訪</t>
    <rPh sb="0" eb="3">
      <t>シモスワ</t>
    </rPh>
    <phoneticPr fontId="1"/>
  </si>
  <si>
    <t>南箕輪</t>
    <rPh sb="0" eb="3">
      <t>ミナミミノワ</t>
    </rPh>
    <phoneticPr fontId="1"/>
  </si>
  <si>
    <t>辰野</t>
    <rPh sb="0" eb="2">
      <t>タツノ</t>
    </rPh>
    <phoneticPr fontId="1"/>
  </si>
  <si>
    <t>-</t>
    <phoneticPr fontId="2"/>
  </si>
  <si>
    <t>高陵</t>
    <rPh sb="0" eb="2">
      <t>コウリョウ</t>
    </rPh>
    <phoneticPr fontId="1"/>
  </si>
  <si>
    <t>勝</t>
    <rPh sb="0" eb="1">
      <t>カ</t>
    </rPh>
    <phoneticPr fontId="2"/>
  </si>
  <si>
    <t>セット率</t>
    <rPh sb="3" eb="4">
      <t>リツ</t>
    </rPh>
    <phoneticPr fontId="2"/>
  </si>
  <si>
    <t>得点率</t>
    <rPh sb="0" eb="2">
      <t>トクテン</t>
    </rPh>
    <rPh sb="2" eb="3">
      <t>リツ</t>
    </rPh>
    <phoneticPr fontId="2"/>
  </si>
  <si>
    <t>ポイント</t>
    <phoneticPr fontId="2"/>
  </si>
  <si>
    <t>順</t>
    <rPh sb="0" eb="1">
      <t>ジュン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</si>
  <si>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</si>
  <si>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</si>
  <si>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</si>
  <si>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</si>
  <si>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Aグループ</t>
  </si>
  <si>
    <t>Fグループ</t>
    <phoneticPr fontId="1"/>
  </si>
  <si>
    <t>Eグループ</t>
    <phoneticPr fontId="1"/>
  </si>
  <si>
    <t>Cグループ</t>
    <phoneticPr fontId="1"/>
  </si>
  <si>
    <t>Dグループ</t>
    <phoneticPr fontId="1"/>
  </si>
  <si>
    <t>緑ヶ丘</t>
    <rPh sb="0" eb="3">
      <t>ミドリガオカ</t>
    </rPh>
    <phoneticPr fontId="2"/>
  </si>
  <si>
    <t>高陵</t>
    <rPh sb="0" eb="2">
      <t>コウリョウ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</si>
  <si>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</si>
  <si>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</si>
  <si>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</si>
  <si>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伊那</t>
    <rPh sb="0" eb="2">
      <t>イナ</t>
    </rPh>
    <phoneticPr fontId="2"/>
  </si>
  <si>
    <t>飯島・中川</t>
    <rPh sb="0" eb="2">
      <t>イイジマ</t>
    </rPh>
    <rPh sb="3" eb="5">
      <t>ナカガワ</t>
    </rPh>
    <phoneticPr fontId="2"/>
  </si>
  <si>
    <t>Bグループ</t>
    <phoneticPr fontId="1"/>
  </si>
  <si>
    <t>永明</t>
    <rPh sb="0" eb="2">
      <t>エイメイ</t>
    </rPh>
    <phoneticPr fontId="2"/>
  </si>
  <si>
    <t>原</t>
    <rPh sb="0" eb="1">
      <t>ハラ</t>
    </rPh>
    <phoneticPr fontId="2"/>
  </si>
  <si>
    <t>飯島・中川</t>
    <rPh sb="0" eb="2">
      <t>イイジマ</t>
    </rPh>
    <rPh sb="3" eb="5">
      <t>ナカガワ</t>
    </rPh>
    <phoneticPr fontId="1"/>
  </si>
  <si>
    <t>伊那</t>
    <rPh sb="0" eb="2">
      <t>イナ</t>
    </rPh>
    <phoneticPr fontId="1"/>
  </si>
  <si>
    <t>-</t>
  </si>
  <si>
    <t>優勝</t>
    <rPh sb="0" eb="2">
      <t>ユウショウ</t>
    </rPh>
    <phoneticPr fontId="1"/>
  </si>
  <si>
    <t>長峰</t>
    <rPh sb="0" eb="2">
      <t>ナガミネ</t>
    </rPh>
    <phoneticPr fontId="2"/>
  </si>
  <si>
    <t>茅野北部</t>
    <rPh sb="0" eb="4">
      <t>チノホクブ</t>
    </rPh>
    <phoneticPr fontId="2"/>
  </si>
  <si>
    <t>春富</t>
    <rPh sb="0" eb="2">
      <t>ハルトミ</t>
    </rPh>
    <phoneticPr fontId="1"/>
  </si>
  <si>
    <t>長峰</t>
    <rPh sb="0" eb="2">
      <t>ナガミネ</t>
    </rPh>
    <phoneticPr fontId="1"/>
  </si>
  <si>
    <t>箕輪</t>
    <rPh sb="0" eb="2">
      <t>ミノワ</t>
    </rPh>
    <phoneticPr fontId="2"/>
  </si>
  <si>
    <t>諏訪西・富士見</t>
    <rPh sb="0" eb="3">
      <t>スワニシ</t>
    </rPh>
    <rPh sb="4" eb="7">
      <t>フジミ</t>
    </rPh>
    <phoneticPr fontId="2"/>
  </si>
  <si>
    <t>NXSC BOARS</t>
  </si>
  <si>
    <t>南箕輪</t>
    <rPh sb="0" eb="3">
      <t>ミナミミノワ</t>
    </rPh>
    <phoneticPr fontId="2"/>
  </si>
  <si>
    <t>飯田西</t>
    <rPh sb="0" eb="3">
      <t>イイダニシ</t>
    </rPh>
    <phoneticPr fontId="2"/>
  </si>
  <si>
    <t>岡谷東部</t>
    <rPh sb="0" eb="4">
      <t>オカヤトウブ</t>
    </rPh>
    <phoneticPr fontId="2"/>
  </si>
  <si>
    <t/>
  </si>
  <si>
    <t>第64回長野県中学校総合体育大会南信地区大会　バレーボール競技（男子）結果</t>
    <rPh sb="0" eb="1">
      <t>ダイ</t>
    </rPh>
    <rPh sb="3" eb="4">
      <t>カイ</t>
    </rPh>
    <rPh sb="4" eb="6">
      <t>ナガノ</t>
    </rPh>
    <rPh sb="6" eb="7">
      <t>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6" eb="18">
      <t>ナンシン</t>
    </rPh>
    <rPh sb="18" eb="20">
      <t>チク</t>
    </rPh>
    <rPh sb="20" eb="22">
      <t>タイカイ</t>
    </rPh>
    <rPh sb="29" eb="31">
      <t>キョウギ</t>
    </rPh>
    <rPh sb="32" eb="34">
      <t>ダンシ</t>
    </rPh>
    <rPh sb="35" eb="37">
      <t>ケッカ</t>
    </rPh>
    <phoneticPr fontId="2"/>
  </si>
  <si>
    <t>2025.6.14</t>
    <phoneticPr fontId="2"/>
  </si>
  <si>
    <t>《Dグループ》　飯島町体</t>
    <rPh sb="8" eb="10">
      <t>イイジマ</t>
    </rPh>
    <rPh sb="10" eb="11">
      <t>マチ</t>
    </rPh>
    <rPh sb="11" eb="12">
      <t>カラダ</t>
    </rPh>
    <phoneticPr fontId="2"/>
  </si>
  <si>
    <t>《Fグループ》　飯島町体</t>
    <rPh sb="8" eb="10">
      <t>イイジマ</t>
    </rPh>
    <rPh sb="11" eb="12">
      <t>カラダ</t>
    </rPh>
    <phoneticPr fontId="2"/>
  </si>
  <si>
    <t>飯田ゼットユース</t>
    <rPh sb="0" eb="2">
      <t>イイダ</t>
    </rPh>
    <phoneticPr fontId="1"/>
  </si>
  <si>
    <t>4位</t>
    <rPh sb="1" eb="2">
      <t>イ</t>
    </rPh>
    <phoneticPr fontId="1"/>
  </si>
  <si>
    <t>旭ヶ丘</t>
    <rPh sb="0" eb="3">
      <t>アサヒガオカ</t>
    </rPh>
    <phoneticPr fontId="2"/>
  </si>
  <si>
    <t>赤穂・宮田</t>
    <rPh sb="0" eb="2">
      <t>アカホ</t>
    </rPh>
    <rPh sb="3" eb="5">
      <t>ミヤダ</t>
    </rPh>
    <phoneticPr fontId="2"/>
  </si>
  <si>
    <t>伊那東部</t>
    <rPh sb="0" eb="4">
      <t>イナトウブ</t>
    </rPh>
    <phoneticPr fontId="1"/>
  </si>
  <si>
    <t>岡谷南部</t>
    <rPh sb="0" eb="4">
      <t>オカヤナンブ</t>
    </rPh>
    <phoneticPr fontId="2"/>
  </si>
  <si>
    <t>諏訪清陵</t>
    <rPh sb="0" eb="2">
      <t>スワ</t>
    </rPh>
    <rPh sb="2" eb="3">
      <t>キヨシ</t>
    </rPh>
    <rPh sb="3" eb="4">
      <t>ミササギ</t>
    </rPh>
    <phoneticPr fontId="2"/>
  </si>
  <si>
    <t>辰野</t>
    <rPh sb="0" eb="2">
      <t>タツノ</t>
    </rPh>
    <phoneticPr fontId="2"/>
  </si>
  <si>
    <t>鼎</t>
    <rPh sb="0" eb="1">
      <t>カナエ</t>
    </rPh>
    <phoneticPr fontId="2"/>
  </si>
  <si>
    <t>下諏訪</t>
    <rPh sb="0" eb="3">
      <t>シモスワ</t>
    </rPh>
    <phoneticPr fontId="1"/>
  </si>
  <si>
    <t>第64回長野県中学校総合体育大会　南信地区大会　バレーボール競技結果〔男子〕</t>
    <rPh sb="0" eb="1">
      <t>ダイ</t>
    </rPh>
    <rPh sb="3" eb="4">
      <t>カイ</t>
    </rPh>
    <rPh sb="4" eb="7">
      <t>ナガノケン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8">
      <t>ミナミ</t>
    </rPh>
    <rPh sb="18" eb="19">
      <t>シン</t>
    </rPh>
    <rPh sb="19" eb="21">
      <t>チク</t>
    </rPh>
    <rPh sb="21" eb="23">
      <t>タイカイ</t>
    </rPh>
    <rPh sb="30" eb="32">
      <t>キョウギ</t>
    </rPh>
    <rPh sb="32" eb="34">
      <t>ケッカ</t>
    </rPh>
    <rPh sb="35" eb="37">
      <t>ダンシ</t>
    </rPh>
    <phoneticPr fontId="2"/>
  </si>
  <si>
    <t>6月21日（土）・22日（日）南箕輪村体育館・南箕輪中学校体育館</t>
    <rPh sb="1" eb="2">
      <t>ガツ</t>
    </rPh>
    <rPh sb="6" eb="7">
      <t>ド</t>
    </rPh>
    <rPh sb="11" eb="12">
      <t>ニチ</t>
    </rPh>
    <rPh sb="13" eb="14">
      <t>ヒ</t>
    </rPh>
    <rPh sb="15" eb="18">
      <t>ミナミミノワ</t>
    </rPh>
    <rPh sb="18" eb="19">
      <t>ムラ</t>
    </rPh>
    <rPh sb="19" eb="22">
      <t>タイクカン</t>
    </rPh>
    <rPh sb="23" eb="26">
      <t>ミナミミノワ</t>
    </rPh>
    <rPh sb="26" eb="27">
      <t>チュウ</t>
    </rPh>
    <rPh sb="29" eb="32">
      <t>タイイクカン</t>
    </rPh>
    <phoneticPr fontId="2"/>
  </si>
  <si>
    <t>《Aグループ》　南箕輪村体</t>
    <rPh sb="8" eb="11">
      <t>ミナミミノワ</t>
    </rPh>
    <rPh sb="11" eb="12">
      <t>ムラ</t>
    </rPh>
    <rPh sb="12" eb="13">
      <t>カラダ</t>
    </rPh>
    <phoneticPr fontId="2"/>
  </si>
  <si>
    <t>《Bグループ》　南箕輪中体</t>
    <rPh sb="8" eb="11">
      <t>ミナミミノワ</t>
    </rPh>
    <rPh sb="11" eb="12">
      <t>チュウ</t>
    </rPh>
    <rPh sb="12" eb="13">
      <t>タイ</t>
    </rPh>
    <phoneticPr fontId="2"/>
  </si>
  <si>
    <t>《Cグループ》　南箕輪中体</t>
    <rPh sb="8" eb="11">
      <t>ミナミミノワ</t>
    </rPh>
    <rPh sb="11" eb="12">
      <t>チュウ</t>
    </rPh>
    <rPh sb="12" eb="13">
      <t>カラダ</t>
    </rPh>
    <phoneticPr fontId="2"/>
  </si>
  <si>
    <t>《Eグループ》　南箕輪村体</t>
    <rPh sb="8" eb="11">
      <t>ミナミミノワ</t>
    </rPh>
    <rPh sb="11" eb="12">
      <t>ムラ</t>
    </rPh>
    <rPh sb="12" eb="13">
      <t>タイ</t>
    </rPh>
    <phoneticPr fontId="2"/>
  </si>
  <si>
    <t>×</t>
    <phoneticPr fontId="1"/>
  </si>
  <si>
    <t>○</t>
    <phoneticPr fontId="1"/>
  </si>
  <si>
    <t>NEXWAY SC BOARS</t>
  </si>
  <si>
    <t>旭ヶ丘</t>
    <rPh sb="0" eb="3">
      <t>アサヒガオカ</t>
    </rPh>
    <phoneticPr fontId="1"/>
  </si>
  <si>
    <t>茅野北部</t>
    <rPh sb="0" eb="4">
      <t>チノホクブ</t>
    </rPh>
    <phoneticPr fontId="1"/>
  </si>
  <si>
    <t>飯島･中川</t>
    <rPh sb="0" eb="2">
      <t>イイジマ</t>
    </rPh>
    <rPh sb="3" eb="5">
      <t>ナカガワ</t>
    </rPh>
    <phoneticPr fontId="1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</si>
  <si>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</si>
  <si>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</si>
  <si>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1"/>
  </si>
  <si>
    <t>－</t>
    <phoneticPr fontId="1"/>
  </si>
  <si>
    <t>-</t>
    <phoneticPr fontId="1"/>
  </si>
  <si>
    <t>県大会出場決定戦</t>
    <rPh sb="0" eb="3">
      <t>ケンタイカイ</t>
    </rPh>
    <rPh sb="3" eb="5">
      <t>シュツジョウ</t>
    </rPh>
    <rPh sb="5" eb="8">
      <t>ケッテイセン</t>
    </rPh>
    <phoneticPr fontId="1"/>
  </si>
  <si>
    <t>出場順位決定戦</t>
    <rPh sb="0" eb="4">
      <t>シュツジョウジュンイ</t>
    </rPh>
    <rPh sb="4" eb="7">
      <t>ケッテイセン</t>
    </rPh>
    <phoneticPr fontId="1"/>
  </si>
  <si>
    <t>NEXWAY SC BOARS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</si>
</sst>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2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sz val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9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HGS創英角ｺﾞｼｯｸUB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203">
    <xf numFmtId="0" fontId="0" fillId="0" borderId="0" xfId="0"/>
    <xf numFmtId="0" fontId="5" fillId="0" borderId="0" xfId="0" applyFont="1" applyAlignment="1">
      <alignment horizontal="center" vertical="center"/>
    </xf>
    <xf numFmtId="0" fontId="12" fillId="0" borderId="0" xfId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4" fillId="0" borderId="0" xfId="1" applyFont="1">
      <alignment vertical="center"/>
    </xf>
    <xf numFmtId="0" fontId="13" fillId="0" borderId="0" xfId="1" applyFont="1" applyAlignment="1">
      <alignment horizontal="left" vertical="center" shrinkToFit="1"/>
    </xf>
    <xf numFmtId="0" fontId="11" fillId="0" borderId="0" xfId="0" applyFont="1"/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2" fillId="0" borderId="0" xfId="0" applyFont="1"/>
    <xf numFmtId="0" fontId="14" fillId="0" borderId="26" xfId="1" applyFont="1" applyBorder="1" applyAlignment="1">
      <alignment horizontal="left" vertical="center"/>
    </xf>
    <xf numFmtId="0" fontId="14" fillId="0" borderId="27" xfId="0" applyFont="1" applyBorder="1"/>
    <xf numFmtId="0" fontId="12" fillId="0" borderId="27" xfId="0" applyFont="1" applyBorder="1"/>
    <xf numFmtId="0" fontId="16" fillId="0" borderId="0" xfId="1" applyFont="1" applyAlignment="1">
      <alignment horizontal="center" vertical="center" shrinkToFit="1"/>
    </xf>
    <xf numFmtId="0" fontId="14" fillId="0" borderId="28" xfId="1" applyFont="1" applyBorder="1" applyAlignment="1">
      <alignment horizontal="left" vertical="center"/>
    </xf>
    <xf numFmtId="0" fontId="14" fillId="0" borderId="1" xfId="0" applyFont="1" applyBorder="1"/>
    <xf numFmtId="0" fontId="12" fillId="0" borderId="1" xfId="0" applyFont="1" applyBorder="1"/>
    <xf numFmtId="0" fontId="16" fillId="0" borderId="0" xfId="0" applyFont="1" applyAlignment="1">
      <alignment shrinkToFit="1"/>
    </xf>
    <xf numFmtId="0" fontId="14" fillId="0" borderId="2" xfId="1" applyFont="1" applyBorder="1" applyAlignment="1">
      <alignment horizontal="left" vertical="center"/>
    </xf>
    <xf numFmtId="0" fontId="14" fillId="0" borderId="2" xfId="1" applyFont="1" applyBorder="1" applyAlignment="1">
      <alignment horizontal="right" vertical="center"/>
    </xf>
    <xf numFmtId="0" fontId="14" fillId="0" borderId="0" xfId="0" applyFont="1"/>
    <xf numFmtId="0" fontId="14" fillId="0" borderId="3" xfId="1" applyFont="1" applyBorder="1" applyAlignment="1">
      <alignment horizontal="right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left" vertical="center"/>
    </xf>
    <xf numFmtId="0" fontId="14" fillId="0" borderId="3" xfId="1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6" fillId="0" borderId="0" xfId="1" applyFont="1" applyAlignment="1">
      <alignment horizontal="right" vertical="center" shrinkToFit="1"/>
    </xf>
    <xf numFmtId="0" fontId="16" fillId="0" borderId="0" xfId="1" applyFont="1" applyAlignment="1">
      <alignment vertical="center" shrinkToFit="1"/>
    </xf>
    <xf numFmtId="0" fontId="17" fillId="0" borderId="0" xfId="0" applyFont="1"/>
    <xf numFmtId="0" fontId="14" fillId="0" borderId="7" xfId="1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1" fillId="0" borderId="0" xfId="0" applyFont="1" applyAlignment="1">
      <alignment shrinkToFi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0" borderId="6" xfId="1" applyFont="1" applyBorder="1" applyAlignment="1">
      <alignment horizontal="right" vertical="center"/>
    </xf>
    <xf numFmtId="0" fontId="14" fillId="0" borderId="4" xfId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4" fillId="0" borderId="7" xfId="1" applyFont="1" applyBorder="1" applyAlignment="1">
      <alignment horizontal="center" vertical="center"/>
    </xf>
    <xf numFmtId="0" fontId="0" fillId="0" borderId="0" xfId="1" applyFont="1" applyAlignment="1">
      <alignment horizontal="right" vertical="center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16" xfId="1" applyFont="1" applyBorder="1" applyAlignment="1">
      <alignment horizontal="center" vertical="center"/>
    </xf>
    <xf numFmtId="0" fontId="14" fillId="0" borderId="5" xfId="1" applyFont="1" applyBorder="1" applyAlignment="1">
      <alignment horizontal="right" vertical="center"/>
    </xf>
    <xf numFmtId="0" fontId="14" fillId="0" borderId="5" xfId="1" applyFont="1" applyBorder="1" applyAlignment="1">
      <alignment horizontal="center" vertical="center"/>
    </xf>
    <xf numFmtId="0" fontId="14" fillId="0" borderId="5" xfId="1" applyFont="1" applyBorder="1" applyAlignment="1">
      <alignment horizontal="left" vertical="center"/>
    </xf>
    <xf numFmtId="0" fontId="14" fillId="0" borderId="5" xfId="1" applyFont="1" applyBorder="1">
      <alignment vertical="center"/>
    </xf>
    <xf numFmtId="0" fontId="14" fillId="0" borderId="16" xfId="1" applyFont="1" applyBorder="1" applyAlignment="1">
      <alignment horizontal="right" vertical="center"/>
    </xf>
    <xf numFmtId="0" fontId="14" fillId="0" borderId="8" xfId="1" applyFont="1" applyBorder="1" applyAlignment="1">
      <alignment horizontal="right" vertical="center"/>
    </xf>
    <xf numFmtId="0" fontId="14" fillId="0" borderId="6" xfId="1" applyFont="1" applyBorder="1" applyAlignment="1">
      <alignment horizontal="center" vertical="center"/>
    </xf>
    <xf numFmtId="0" fontId="14" fillId="0" borderId="3" xfId="1" applyFont="1" applyBorder="1">
      <alignment vertical="center"/>
    </xf>
    <xf numFmtId="0" fontId="14" fillId="0" borderId="2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0" applyFont="1" applyBorder="1"/>
    <xf numFmtId="0" fontId="18" fillId="0" borderId="0" xfId="0" quotePrefix="1" applyFont="1" applyAlignment="1">
      <alignment horizontal="right"/>
    </xf>
    <xf numFmtId="0" fontId="14" fillId="0" borderId="8" xfId="1" applyFont="1" applyBorder="1" applyAlignment="1">
      <alignment horizontal="left" vertical="center"/>
    </xf>
    <xf numFmtId="0" fontId="14" fillId="0" borderId="31" xfId="1" applyFont="1" applyBorder="1" applyAlignment="1">
      <alignment horizontal="left" vertical="center"/>
    </xf>
    <xf numFmtId="0" fontId="14" fillId="0" borderId="13" xfId="0" applyFont="1" applyBorder="1"/>
    <xf numFmtId="0" fontId="12" fillId="0" borderId="13" xfId="0" applyFont="1" applyBorder="1"/>
    <xf numFmtId="0" fontId="14" fillId="0" borderId="33" xfId="1" applyFont="1" applyBorder="1" applyAlignment="1">
      <alignment horizontal="left" vertical="center"/>
    </xf>
    <xf numFmtId="0" fontId="14" fillId="0" borderId="34" xfId="0" applyFont="1" applyBorder="1"/>
    <xf numFmtId="0" fontId="12" fillId="0" borderId="34" xfId="0" applyFont="1" applyBorder="1"/>
    <xf numFmtId="0" fontId="11" fillId="0" borderId="5" xfId="1" applyFont="1" applyBorder="1" applyAlignment="1">
      <alignment horizontal="center" vertical="center"/>
    </xf>
    <xf numFmtId="0" fontId="0" fillId="0" borderId="5" xfId="0" applyBorder="1"/>
    <xf numFmtId="0" fontId="12" fillId="0" borderId="5" xfId="1" applyBorder="1">
      <alignment vertical="center"/>
    </xf>
    <xf numFmtId="0" fontId="0" fillId="0" borderId="16" xfId="0" applyBorder="1"/>
    <xf numFmtId="0" fontId="0" fillId="0" borderId="7" xfId="0" applyBorder="1"/>
    <xf numFmtId="0" fontId="18" fillId="0" borderId="7" xfId="0" applyFont="1" applyBorder="1" applyAlignment="1">
      <alignment horizontal="right"/>
    </xf>
    <xf numFmtId="0" fontId="0" fillId="0" borderId="6" xfId="0" applyBorder="1"/>
    <xf numFmtId="0" fontId="12" fillId="0" borderId="3" xfId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7" fillId="0" borderId="7" xfId="0" applyFont="1" applyBorder="1"/>
    <xf numFmtId="0" fontId="17" fillId="0" borderId="5" xfId="0" applyFont="1" applyBorder="1"/>
    <xf numFmtId="0" fontId="17" fillId="0" borderId="16" xfId="0" applyFont="1" applyBorder="1"/>
    <xf numFmtId="0" fontId="17" fillId="0" borderId="16" xfId="0" applyFont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14" fillId="0" borderId="40" xfId="1" applyFont="1" applyBorder="1" applyAlignment="1">
      <alignment horizontal="right" vertical="center"/>
    </xf>
    <xf numFmtId="0" fontId="19" fillId="0" borderId="40" xfId="1" applyFont="1" applyBorder="1" applyAlignment="1">
      <alignment horizontal="right" vertical="center"/>
    </xf>
    <xf numFmtId="0" fontId="14" fillId="0" borderId="40" xfId="1" applyFont="1" applyBorder="1">
      <alignment vertical="center"/>
    </xf>
    <xf numFmtId="0" fontId="14" fillId="0" borderId="40" xfId="1" applyFont="1" applyBorder="1" applyAlignment="1">
      <alignment horizontal="center" vertical="center"/>
    </xf>
    <xf numFmtId="0" fontId="14" fillId="0" borderId="40" xfId="1" applyFont="1" applyBorder="1" applyAlignment="1">
      <alignment horizontal="left" vertical="center"/>
    </xf>
    <xf numFmtId="0" fontId="14" fillId="0" borderId="41" xfId="1" applyFont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right" vertical="center"/>
    </xf>
    <xf numFmtId="0" fontId="14" fillId="0" borderId="41" xfId="1" applyFont="1" applyBorder="1" applyAlignment="1">
      <alignment horizontal="right" vertical="center"/>
    </xf>
    <xf numFmtId="0" fontId="14" fillId="0" borderId="42" xfId="1" applyFont="1" applyBorder="1" applyAlignment="1">
      <alignment horizontal="right" vertical="center"/>
    </xf>
    <xf numFmtId="0" fontId="14" fillId="0" borderId="44" xfId="1" applyFont="1" applyBorder="1" applyAlignment="1">
      <alignment horizontal="center" vertical="center"/>
    </xf>
    <xf numFmtId="0" fontId="14" fillId="0" borderId="45" xfId="1" applyFont="1" applyBorder="1" applyAlignment="1">
      <alignment horizontal="right" vertical="center"/>
    </xf>
    <xf numFmtId="0" fontId="14" fillId="0" borderId="44" xfId="1" applyFont="1" applyBorder="1" applyAlignment="1">
      <alignment horizontal="right" vertical="center"/>
    </xf>
    <xf numFmtId="0" fontId="14" fillId="0" borderId="42" xfId="0" applyFont="1" applyBorder="1"/>
    <xf numFmtId="0" fontId="14" fillId="0" borderId="46" xfId="1" applyFont="1" applyBorder="1" applyAlignment="1">
      <alignment horizontal="right" vertical="center"/>
    </xf>
    <xf numFmtId="0" fontId="14" fillId="0" borderId="47" xfId="1" applyFont="1" applyBorder="1" applyAlignment="1">
      <alignment horizontal="center" vertical="center"/>
    </xf>
    <xf numFmtId="0" fontId="14" fillId="0" borderId="46" xfId="1" applyFont="1" applyBorder="1" applyAlignment="1">
      <alignment horizontal="center" vertical="center"/>
    </xf>
    <xf numFmtId="0" fontId="14" fillId="0" borderId="47" xfId="1" applyFont="1" applyBorder="1" applyAlignment="1">
      <alignment horizontal="right" vertical="center"/>
    </xf>
    <xf numFmtId="0" fontId="14" fillId="0" borderId="42" xfId="1" applyFont="1" applyBorder="1" applyAlignment="1">
      <alignment horizontal="left" vertical="center"/>
    </xf>
    <xf numFmtId="0" fontId="14" fillId="0" borderId="46" xfId="1" applyFont="1" applyBorder="1" applyAlignment="1">
      <alignment horizontal="left" vertical="center"/>
    </xf>
    <xf numFmtId="0" fontId="14" fillId="0" borderId="0" xfId="1" applyFont="1" applyBorder="1" applyAlignment="1">
      <alignment horizontal="right" vertical="center"/>
    </xf>
    <xf numFmtId="0" fontId="0" fillId="0" borderId="0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12" fillId="0" borderId="0" xfId="1" applyBorder="1">
      <alignment vertical="center"/>
    </xf>
    <xf numFmtId="0" fontId="12" fillId="0" borderId="40" xfId="1" applyBorder="1">
      <alignment vertical="center"/>
    </xf>
    <xf numFmtId="0" fontId="17" fillId="0" borderId="42" xfId="0" applyFont="1" applyBorder="1"/>
    <xf numFmtId="0" fontId="17" fillId="0" borderId="48" xfId="0" applyFont="1" applyBorder="1"/>
    <xf numFmtId="0" fontId="17" fillId="0" borderId="43" xfId="0" applyFont="1" applyBorder="1"/>
    <xf numFmtId="0" fontId="17" fillId="0" borderId="40" xfId="0" applyFont="1" applyBorder="1"/>
    <xf numFmtId="0" fontId="17" fillId="0" borderId="41" xfId="0" applyFont="1" applyBorder="1"/>
    <xf numFmtId="0" fontId="17" fillId="0" borderId="0" xfId="0" applyFont="1" applyBorder="1"/>
    <xf numFmtId="0" fontId="17" fillId="0" borderId="42" xfId="0" applyFont="1" applyBorder="1" applyAlignment="1">
      <alignment horizontal="left"/>
    </xf>
    <xf numFmtId="0" fontId="17" fillId="0" borderId="42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0" fillId="2" borderId="13" xfId="0" applyNumberFormat="1" applyFill="1" applyBorder="1" applyAlignment="1">
      <alignment horizontal="right" vertical="center" shrinkToFit="1"/>
    </xf>
    <xf numFmtId="176" fontId="0" fillId="2" borderId="18" xfId="0" applyNumberFormat="1" applyFill="1" applyBorder="1" applyAlignment="1">
      <alignment horizontal="right" vertical="center" shrinkToFit="1"/>
    </xf>
    <xf numFmtId="176" fontId="0" fillId="2" borderId="21" xfId="0" applyNumberFormat="1" applyFill="1" applyBorder="1" applyAlignment="1">
      <alignment horizontal="right" vertical="center" shrinkToFit="1"/>
    </xf>
    <xf numFmtId="177" fontId="0" fillId="2" borderId="13" xfId="0" applyNumberFormat="1" applyFill="1" applyBorder="1" applyAlignment="1">
      <alignment horizontal="left" vertical="center" shrinkToFit="1"/>
    </xf>
    <xf numFmtId="177" fontId="0" fillId="2" borderId="18" xfId="0" applyNumberFormat="1" applyFill="1" applyBorder="1" applyAlignment="1">
      <alignment horizontal="left" vertical="center" shrinkToFit="1"/>
    </xf>
    <xf numFmtId="177" fontId="0" fillId="2" borderId="21" xfId="0" applyNumberForma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textRotation="255" shrinkToFit="1"/>
    </xf>
    <xf numFmtId="0" fontId="14" fillId="0" borderId="0" xfId="1" applyFont="1" applyAlignment="1">
      <alignment horizontal="center" vertical="center"/>
    </xf>
    <xf numFmtId="0" fontId="12" fillId="0" borderId="0" xfId="1" applyAlignment="1">
      <alignment horizontal="left" vertical="top" textRotation="255"/>
    </xf>
    <xf numFmtId="0" fontId="14" fillId="0" borderId="27" xfId="1" applyFont="1" applyBorder="1" applyAlignment="1">
      <alignment horizontal="center" vertical="center" shrinkToFit="1"/>
    </xf>
    <xf numFmtId="0" fontId="14" fillId="0" borderId="29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14" fillId="0" borderId="30" xfId="1" applyFont="1" applyBorder="1" applyAlignment="1">
      <alignment horizontal="center" vertical="center" shrinkToFit="1"/>
    </xf>
    <xf numFmtId="0" fontId="14" fillId="0" borderId="13" xfId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shrinkToFit="1"/>
    </xf>
    <xf numFmtId="0" fontId="14" fillId="0" borderId="36" xfId="1" applyFont="1" applyBorder="1" applyAlignment="1">
      <alignment horizontal="center" vertical="center" shrinkToFit="1"/>
    </xf>
    <xf numFmtId="0" fontId="14" fillId="0" borderId="34" xfId="1" applyFont="1" applyBorder="1" applyAlignment="1">
      <alignment horizontal="center" vertical="center" shrinkToFit="1"/>
    </xf>
    <xf numFmtId="0" fontId="14" fillId="0" borderId="35" xfId="1" applyFont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0" fontId="14" fillId="0" borderId="0" xfId="1" applyFont="1" applyAlignment="1">
      <alignment horizontal="center" vertical="center" shrinkToFit="1"/>
    </xf>
    <xf numFmtId="0" fontId="14" fillId="0" borderId="37" xfId="1" applyFont="1" applyBorder="1" applyAlignment="1">
      <alignment horizontal="center" vertical="center" shrinkToFit="1"/>
    </xf>
    <xf numFmtId="0" fontId="14" fillId="0" borderId="38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left" vertical="center"/>
    </xf>
    <xf numFmtId="0" fontId="14" fillId="0" borderId="34" xfId="1" applyFont="1" applyBorder="1" applyAlignment="1">
      <alignment horizontal="left" vertical="center"/>
    </xf>
    <xf numFmtId="0" fontId="14" fillId="0" borderId="39" xfId="1" applyFont="1" applyBorder="1" applyAlignment="1">
      <alignment horizontal="left"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_Sheet1" xfId="1" xr:uid="{758FD49D-B0E9-4C1A-AF9E-AB82FDCACE1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0</xdr:rowOff>
    </xdr:from>
    <xdr:to>
      <xdr:col>25</xdr:col>
      <xdr:colOff>9525</xdr:colOff>
      <xdr:row>10</xdr:row>
      <xdr:rowOff>0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8AF6DD46-783B-4613-852C-C53AA4CE19A5}"/>
            </a:ext>
          </a:extLst>
        </xdr:cNvPr>
        <xdr:cNvSpPr>
          <a:spLocks noChangeArrowheads="1"/>
        </xdr:cNvSpPr>
      </xdr:nvSpPr>
      <xdr:spPr bwMode="auto">
        <a:xfrm>
          <a:off x="2946400" y="15494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4</xdr:row>
      <xdr:rowOff>0</xdr:rowOff>
    </xdr:from>
    <xdr:to>
      <xdr:col>17</xdr:col>
      <xdr:colOff>9525</xdr:colOff>
      <xdr:row>7</xdr:row>
      <xdr:rowOff>0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FCBAC4A4-BB2F-483A-96FA-B473AC1A6213}"/>
            </a:ext>
          </a:extLst>
        </xdr:cNvPr>
        <xdr:cNvSpPr>
          <a:spLocks noChangeArrowheads="1"/>
        </xdr:cNvSpPr>
      </xdr:nvSpPr>
      <xdr:spPr bwMode="auto">
        <a:xfrm>
          <a:off x="1920875" y="8636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</xdr:row>
      <xdr:rowOff>9525</xdr:rowOff>
    </xdr:from>
    <xdr:to>
      <xdr:col>25</xdr:col>
      <xdr:colOff>0</xdr:colOff>
      <xdr:row>7</xdr:row>
      <xdr:rowOff>0</xdr:rowOff>
    </xdr:to>
    <xdr:sp macro="" textlink="">
      <xdr:nvSpPr>
        <xdr:cNvPr id="10" name="AutoShape 15">
          <a:extLst>
            <a:ext uri="{FF2B5EF4-FFF2-40B4-BE49-F238E27FC236}">
              <a16:creationId xmlns:a16="http://schemas.microsoft.com/office/drawing/2014/main" id="{012C1AFE-A615-4B36-A8DC-417FA1699A46}"/>
            </a:ext>
          </a:extLst>
        </xdr:cNvPr>
        <xdr:cNvSpPr>
          <a:spLocks noChangeArrowheads="1"/>
        </xdr:cNvSpPr>
      </xdr:nvSpPr>
      <xdr:spPr bwMode="auto">
        <a:xfrm>
          <a:off x="2946400" y="873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9525</xdr:rowOff>
    </xdr:from>
    <xdr:to>
      <xdr:col>9</xdr:col>
      <xdr:colOff>0</xdr:colOff>
      <xdr:row>12</xdr:row>
      <xdr:rowOff>180975</xdr:rowOff>
    </xdr:to>
    <xdr:sp macro="" textlink="">
      <xdr:nvSpPr>
        <xdr:cNvPr id="11" name="AutoShape 16">
          <a:extLst>
            <a:ext uri="{FF2B5EF4-FFF2-40B4-BE49-F238E27FC236}">
              <a16:creationId xmlns:a16="http://schemas.microsoft.com/office/drawing/2014/main" id="{309E4737-395B-4904-BDCC-60E6DF11E7AE}"/>
            </a:ext>
          </a:extLst>
        </xdr:cNvPr>
        <xdr:cNvSpPr>
          <a:spLocks noChangeArrowheads="1"/>
        </xdr:cNvSpPr>
      </xdr:nvSpPr>
      <xdr:spPr bwMode="auto">
        <a:xfrm>
          <a:off x="876300" y="22447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17</xdr:col>
      <xdr:colOff>0</xdr:colOff>
      <xdr:row>12</xdr:row>
      <xdr:rowOff>180975</xdr:rowOff>
    </xdr:to>
    <xdr:sp macro="" textlink="">
      <xdr:nvSpPr>
        <xdr:cNvPr id="12" name="AutoShape 17">
          <a:extLst>
            <a:ext uri="{FF2B5EF4-FFF2-40B4-BE49-F238E27FC236}">
              <a16:creationId xmlns:a16="http://schemas.microsoft.com/office/drawing/2014/main" id="{A23EDD59-843C-45A8-82D4-2034471FBC9E}"/>
            </a:ext>
          </a:extLst>
        </xdr:cNvPr>
        <xdr:cNvSpPr>
          <a:spLocks noChangeArrowheads="1"/>
        </xdr:cNvSpPr>
      </xdr:nvSpPr>
      <xdr:spPr bwMode="auto">
        <a:xfrm>
          <a:off x="1911350" y="22352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7</xdr:row>
      <xdr:rowOff>9525</xdr:rowOff>
    </xdr:from>
    <xdr:to>
      <xdr:col>8</xdr:col>
      <xdr:colOff>57150</xdr:colOff>
      <xdr:row>10</xdr:row>
      <xdr:rowOff>9525</xdr:rowOff>
    </xdr:to>
    <xdr:sp macro="" textlink="">
      <xdr:nvSpPr>
        <xdr:cNvPr id="13" name="AutoShape 24">
          <a:extLst>
            <a:ext uri="{FF2B5EF4-FFF2-40B4-BE49-F238E27FC236}">
              <a16:creationId xmlns:a16="http://schemas.microsoft.com/office/drawing/2014/main" id="{BA19F098-6544-47E9-93EF-ECB40DF70838}"/>
            </a:ext>
          </a:extLst>
        </xdr:cNvPr>
        <xdr:cNvSpPr>
          <a:spLocks noChangeArrowheads="1"/>
        </xdr:cNvSpPr>
      </xdr:nvSpPr>
      <xdr:spPr bwMode="auto">
        <a:xfrm>
          <a:off x="873125" y="15589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7</xdr:row>
      <xdr:rowOff>0</xdr:rowOff>
    </xdr:from>
    <xdr:to>
      <xdr:col>33</xdr:col>
      <xdr:colOff>9525</xdr:colOff>
      <xdr:row>10</xdr:row>
      <xdr:rowOff>0</xdr:rowOff>
    </xdr:to>
    <xdr:sp macro="" textlink="">
      <xdr:nvSpPr>
        <xdr:cNvPr id="14" name="AutoShape 70">
          <a:extLst>
            <a:ext uri="{FF2B5EF4-FFF2-40B4-BE49-F238E27FC236}">
              <a16:creationId xmlns:a16="http://schemas.microsoft.com/office/drawing/2014/main" id="{6CFC0333-FFD0-4BBC-A042-8BEE2A64B6BF}"/>
            </a:ext>
          </a:extLst>
        </xdr:cNvPr>
        <xdr:cNvSpPr>
          <a:spLocks noChangeArrowheads="1"/>
        </xdr:cNvSpPr>
      </xdr:nvSpPr>
      <xdr:spPr bwMode="auto">
        <a:xfrm>
          <a:off x="3981450" y="15494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33</xdr:col>
      <xdr:colOff>0</xdr:colOff>
      <xdr:row>7</xdr:row>
      <xdr:rowOff>0</xdr:rowOff>
    </xdr:to>
    <xdr:sp macro="" textlink="">
      <xdr:nvSpPr>
        <xdr:cNvPr id="15" name="AutoShape 71">
          <a:extLst>
            <a:ext uri="{FF2B5EF4-FFF2-40B4-BE49-F238E27FC236}">
              <a16:creationId xmlns:a16="http://schemas.microsoft.com/office/drawing/2014/main" id="{1AC44A4B-6B2F-472F-81CC-B3974EE503AC}"/>
            </a:ext>
          </a:extLst>
        </xdr:cNvPr>
        <xdr:cNvSpPr>
          <a:spLocks noChangeArrowheads="1"/>
        </xdr:cNvSpPr>
      </xdr:nvSpPr>
      <xdr:spPr bwMode="auto">
        <a:xfrm>
          <a:off x="4391025" y="876300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</xdr:row>
      <xdr:rowOff>9525</xdr:rowOff>
    </xdr:from>
    <xdr:to>
      <xdr:col>9</xdr:col>
      <xdr:colOff>0</xdr:colOff>
      <xdr:row>16</xdr:row>
      <xdr:rowOff>0</xdr:rowOff>
    </xdr:to>
    <xdr:sp macro="" textlink="">
      <xdr:nvSpPr>
        <xdr:cNvPr id="16" name="AutoShape 86">
          <a:extLst>
            <a:ext uri="{FF2B5EF4-FFF2-40B4-BE49-F238E27FC236}">
              <a16:creationId xmlns:a16="http://schemas.microsoft.com/office/drawing/2014/main" id="{FC923191-A259-476B-9731-0335D4EB91CE}"/>
            </a:ext>
          </a:extLst>
        </xdr:cNvPr>
        <xdr:cNvSpPr>
          <a:spLocks noChangeArrowheads="1"/>
        </xdr:cNvSpPr>
      </xdr:nvSpPr>
      <xdr:spPr bwMode="auto">
        <a:xfrm>
          <a:off x="876300" y="29305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17</xdr:col>
      <xdr:colOff>0</xdr:colOff>
      <xdr:row>15</xdr:row>
      <xdr:rowOff>180975</xdr:rowOff>
    </xdr:to>
    <xdr:sp macro="" textlink="">
      <xdr:nvSpPr>
        <xdr:cNvPr id="17" name="AutoShape 87">
          <a:extLst>
            <a:ext uri="{FF2B5EF4-FFF2-40B4-BE49-F238E27FC236}">
              <a16:creationId xmlns:a16="http://schemas.microsoft.com/office/drawing/2014/main" id="{572F7165-8FCE-4028-9D5D-368C010A4C05}"/>
            </a:ext>
          </a:extLst>
        </xdr:cNvPr>
        <xdr:cNvSpPr>
          <a:spLocks noChangeArrowheads="1"/>
        </xdr:cNvSpPr>
      </xdr:nvSpPr>
      <xdr:spPr bwMode="auto">
        <a:xfrm>
          <a:off x="1911350" y="2921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13</xdr:row>
      <xdr:rowOff>0</xdr:rowOff>
    </xdr:from>
    <xdr:to>
      <xdr:col>25</xdr:col>
      <xdr:colOff>0</xdr:colOff>
      <xdr:row>15</xdr:row>
      <xdr:rowOff>180975</xdr:rowOff>
    </xdr:to>
    <xdr:sp macro="" textlink="">
      <xdr:nvSpPr>
        <xdr:cNvPr id="18" name="AutoShape 88">
          <a:extLst>
            <a:ext uri="{FF2B5EF4-FFF2-40B4-BE49-F238E27FC236}">
              <a16:creationId xmlns:a16="http://schemas.microsoft.com/office/drawing/2014/main" id="{A92A61B8-2152-4364-9BD7-EFF2577A05E4}"/>
            </a:ext>
          </a:extLst>
        </xdr:cNvPr>
        <xdr:cNvSpPr>
          <a:spLocks noChangeArrowheads="1"/>
        </xdr:cNvSpPr>
      </xdr:nvSpPr>
      <xdr:spPr bwMode="auto">
        <a:xfrm>
          <a:off x="2946400" y="2921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10</xdr:row>
      <xdr:rowOff>0</xdr:rowOff>
    </xdr:from>
    <xdr:to>
      <xdr:col>33</xdr:col>
      <xdr:colOff>9525</xdr:colOff>
      <xdr:row>13</xdr:row>
      <xdr:rowOff>0</xdr:rowOff>
    </xdr:to>
    <xdr:sp macro="" textlink="">
      <xdr:nvSpPr>
        <xdr:cNvPr id="19" name="AutoShape 89">
          <a:extLst>
            <a:ext uri="{FF2B5EF4-FFF2-40B4-BE49-F238E27FC236}">
              <a16:creationId xmlns:a16="http://schemas.microsoft.com/office/drawing/2014/main" id="{79AE9A4E-82BC-4B3A-A003-69CA49E4E88D}"/>
            </a:ext>
          </a:extLst>
        </xdr:cNvPr>
        <xdr:cNvSpPr>
          <a:spLocks noChangeArrowheads="1"/>
        </xdr:cNvSpPr>
      </xdr:nvSpPr>
      <xdr:spPr bwMode="auto">
        <a:xfrm>
          <a:off x="3981450" y="2235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7</xdr:row>
      <xdr:rowOff>0</xdr:rowOff>
    </xdr:from>
    <xdr:to>
      <xdr:col>64</xdr:col>
      <xdr:colOff>9525</xdr:colOff>
      <xdr:row>10</xdr:row>
      <xdr:rowOff>0</xdr:rowOff>
    </xdr:to>
    <xdr:sp macro="" textlink="">
      <xdr:nvSpPr>
        <xdr:cNvPr id="26" name="AutoShape 13">
          <a:extLst>
            <a:ext uri="{FF2B5EF4-FFF2-40B4-BE49-F238E27FC236}">
              <a16:creationId xmlns:a16="http://schemas.microsoft.com/office/drawing/2014/main" id="{D9ADFAC9-7E29-4AA8-A8FC-46C9E2D3479E}"/>
            </a:ext>
          </a:extLst>
        </xdr:cNvPr>
        <xdr:cNvSpPr>
          <a:spLocks noChangeArrowheads="1"/>
        </xdr:cNvSpPr>
      </xdr:nvSpPr>
      <xdr:spPr bwMode="auto">
        <a:xfrm>
          <a:off x="8991600" y="15494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4</xdr:row>
      <xdr:rowOff>0</xdr:rowOff>
    </xdr:from>
    <xdr:to>
      <xdr:col>56</xdr:col>
      <xdr:colOff>9525</xdr:colOff>
      <xdr:row>7</xdr:row>
      <xdr:rowOff>0</xdr:rowOff>
    </xdr:to>
    <xdr:sp macro="" textlink="">
      <xdr:nvSpPr>
        <xdr:cNvPr id="27" name="AutoShape 14">
          <a:extLst>
            <a:ext uri="{FF2B5EF4-FFF2-40B4-BE49-F238E27FC236}">
              <a16:creationId xmlns:a16="http://schemas.microsoft.com/office/drawing/2014/main" id="{05ABE82F-E5F7-4E9B-B035-0DCAF996A6D6}"/>
            </a:ext>
          </a:extLst>
        </xdr:cNvPr>
        <xdr:cNvSpPr>
          <a:spLocks noChangeArrowheads="1"/>
        </xdr:cNvSpPr>
      </xdr:nvSpPr>
      <xdr:spPr bwMode="auto">
        <a:xfrm>
          <a:off x="7966075" y="8636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</xdr:row>
      <xdr:rowOff>9525</xdr:rowOff>
    </xdr:from>
    <xdr:to>
      <xdr:col>64</xdr:col>
      <xdr:colOff>0</xdr:colOff>
      <xdr:row>7</xdr:row>
      <xdr:rowOff>0</xdr:rowOff>
    </xdr:to>
    <xdr:sp macro="" textlink="">
      <xdr:nvSpPr>
        <xdr:cNvPr id="28" name="AutoShape 15">
          <a:extLst>
            <a:ext uri="{FF2B5EF4-FFF2-40B4-BE49-F238E27FC236}">
              <a16:creationId xmlns:a16="http://schemas.microsoft.com/office/drawing/2014/main" id="{576A8768-8EA3-4347-B801-E8312C63B099}"/>
            </a:ext>
          </a:extLst>
        </xdr:cNvPr>
        <xdr:cNvSpPr>
          <a:spLocks noChangeArrowheads="1"/>
        </xdr:cNvSpPr>
      </xdr:nvSpPr>
      <xdr:spPr bwMode="auto">
        <a:xfrm>
          <a:off x="8991600" y="873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10</xdr:row>
      <xdr:rowOff>9525</xdr:rowOff>
    </xdr:from>
    <xdr:to>
      <xdr:col>48</xdr:col>
      <xdr:colOff>0</xdr:colOff>
      <xdr:row>12</xdr:row>
      <xdr:rowOff>180975</xdr:rowOff>
    </xdr:to>
    <xdr:sp macro="" textlink="">
      <xdr:nvSpPr>
        <xdr:cNvPr id="29" name="AutoShape 16">
          <a:extLst>
            <a:ext uri="{FF2B5EF4-FFF2-40B4-BE49-F238E27FC236}">
              <a16:creationId xmlns:a16="http://schemas.microsoft.com/office/drawing/2014/main" id="{52F0AAC5-BFC9-454A-8E99-F986C3F422E2}"/>
            </a:ext>
          </a:extLst>
        </xdr:cNvPr>
        <xdr:cNvSpPr>
          <a:spLocks noChangeArrowheads="1"/>
        </xdr:cNvSpPr>
      </xdr:nvSpPr>
      <xdr:spPr bwMode="auto">
        <a:xfrm>
          <a:off x="6921500" y="22447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10</xdr:row>
      <xdr:rowOff>0</xdr:rowOff>
    </xdr:from>
    <xdr:to>
      <xdr:col>56</xdr:col>
      <xdr:colOff>0</xdr:colOff>
      <xdr:row>12</xdr:row>
      <xdr:rowOff>180975</xdr:rowOff>
    </xdr:to>
    <xdr:sp macro="" textlink="">
      <xdr:nvSpPr>
        <xdr:cNvPr id="30" name="AutoShape 17">
          <a:extLst>
            <a:ext uri="{FF2B5EF4-FFF2-40B4-BE49-F238E27FC236}">
              <a16:creationId xmlns:a16="http://schemas.microsoft.com/office/drawing/2014/main" id="{0EDB9614-EE1C-4E99-B91F-34F1BEC9F48A}"/>
            </a:ext>
          </a:extLst>
        </xdr:cNvPr>
        <xdr:cNvSpPr>
          <a:spLocks noChangeArrowheads="1"/>
        </xdr:cNvSpPr>
      </xdr:nvSpPr>
      <xdr:spPr bwMode="auto">
        <a:xfrm>
          <a:off x="7956550" y="22352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7</xdr:row>
      <xdr:rowOff>9525</xdr:rowOff>
    </xdr:from>
    <xdr:to>
      <xdr:col>47</xdr:col>
      <xdr:colOff>57150</xdr:colOff>
      <xdr:row>10</xdr:row>
      <xdr:rowOff>9525</xdr:rowOff>
    </xdr:to>
    <xdr:sp macro="" textlink="">
      <xdr:nvSpPr>
        <xdr:cNvPr id="31" name="AutoShape 24">
          <a:extLst>
            <a:ext uri="{FF2B5EF4-FFF2-40B4-BE49-F238E27FC236}">
              <a16:creationId xmlns:a16="http://schemas.microsoft.com/office/drawing/2014/main" id="{70B79957-556A-496A-B449-2A93F39D1EBB}"/>
            </a:ext>
          </a:extLst>
        </xdr:cNvPr>
        <xdr:cNvSpPr>
          <a:spLocks noChangeArrowheads="1"/>
        </xdr:cNvSpPr>
      </xdr:nvSpPr>
      <xdr:spPr bwMode="auto">
        <a:xfrm>
          <a:off x="6918325" y="15589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7</xdr:row>
      <xdr:rowOff>0</xdr:rowOff>
    </xdr:from>
    <xdr:to>
      <xdr:col>72</xdr:col>
      <xdr:colOff>9525</xdr:colOff>
      <xdr:row>10</xdr:row>
      <xdr:rowOff>0</xdr:rowOff>
    </xdr:to>
    <xdr:sp macro="" textlink="">
      <xdr:nvSpPr>
        <xdr:cNvPr id="32" name="AutoShape 70">
          <a:extLst>
            <a:ext uri="{FF2B5EF4-FFF2-40B4-BE49-F238E27FC236}">
              <a16:creationId xmlns:a16="http://schemas.microsoft.com/office/drawing/2014/main" id="{0E4B63EF-0563-4B70-B4E9-2F05E188322E}"/>
            </a:ext>
          </a:extLst>
        </xdr:cNvPr>
        <xdr:cNvSpPr>
          <a:spLocks noChangeArrowheads="1"/>
        </xdr:cNvSpPr>
      </xdr:nvSpPr>
      <xdr:spPr bwMode="auto">
        <a:xfrm>
          <a:off x="10026650" y="15494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</xdr:row>
      <xdr:rowOff>9525</xdr:rowOff>
    </xdr:from>
    <xdr:to>
      <xdr:col>72</xdr:col>
      <xdr:colOff>0</xdr:colOff>
      <xdr:row>7</xdr:row>
      <xdr:rowOff>0</xdr:rowOff>
    </xdr:to>
    <xdr:sp macro="" textlink="">
      <xdr:nvSpPr>
        <xdr:cNvPr id="33" name="AutoShape 71">
          <a:extLst>
            <a:ext uri="{FF2B5EF4-FFF2-40B4-BE49-F238E27FC236}">
              <a16:creationId xmlns:a16="http://schemas.microsoft.com/office/drawing/2014/main" id="{11EBC3B3-E22E-4ADB-81BF-60A851BE45ED}"/>
            </a:ext>
          </a:extLst>
        </xdr:cNvPr>
        <xdr:cNvSpPr>
          <a:spLocks noChangeArrowheads="1"/>
        </xdr:cNvSpPr>
      </xdr:nvSpPr>
      <xdr:spPr bwMode="auto">
        <a:xfrm>
          <a:off x="10026650" y="873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13</xdr:row>
      <xdr:rowOff>9525</xdr:rowOff>
    </xdr:from>
    <xdr:to>
      <xdr:col>48</xdr:col>
      <xdr:colOff>0</xdr:colOff>
      <xdr:row>16</xdr:row>
      <xdr:rowOff>0</xdr:rowOff>
    </xdr:to>
    <xdr:sp macro="" textlink="">
      <xdr:nvSpPr>
        <xdr:cNvPr id="34" name="AutoShape 86">
          <a:extLst>
            <a:ext uri="{FF2B5EF4-FFF2-40B4-BE49-F238E27FC236}">
              <a16:creationId xmlns:a16="http://schemas.microsoft.com/office/drawing/2014/main" id="{A66F3F61-7C1F-46DD-932C-386AEB9B7B6F}"/>
            </a:ext>
          </a:extLst>
        </xdr:cNvPr>
        <xdr:cNvSpPr>
          <a:spLocks noChangeArrowheads="1"/>
        </xdr:cNvSpPr>
      </xdr:nvSpPr>
      <xdr:spPr bwMode="auto">
        <a:xfrm>
          <a:off x="6921500" y="29305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13</xdr:row>
      <xdr:rowOff>0</xdr:rowOff>
    </xdr:from>
    <xdr:to>
      <xdr:col>56</xdr:col>
      <xdr:colOff>0</xdr:colOff>
      <xdr:row>15</xdr:row>
      <xdr:rowOff>180975</xdr:rowOff>
    </xdr:to>
    <xdr:sp macro="" textlink="">
      <xdr:nvSpPr>
        <xdr:cNvPr id="35" name="AutoShape 87">
          <a:extLst>
            <a:ext uri="{FF2B5EF4-FFF2-40B4-BE49-F238E27FC236}">
              <a16:creationId xmlns:a16="http://schemas.microsoft.com/office/drawing/2014/main" id="{8AE30FA5-C1E1-46C5-A869-C9B14FA99105}"/>
            </a:ext>
          </a:extLst>
        </xdr:cNvPr>
        <xdr:cNvSpPr>
          <a:spLocks noChangeArrowheads="1"/>
        </xdr:cNvSpPr>
      </xdr:nvSpPr>
      <xdr:spPr bwMode="auto">
        <a:xfrm>
          <a:off x="7956550" y="2921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13</xdr:row>
      <xdr:rowOff>0</xdr:rowOff>
    </xdr:from>
    <xdr:to>
      <xdr:col>64</xdr:col>
      <xdr:colOff>0</xdr:colOff>
      <xdr:row>15</xdr:row>
      <xdr:rowOff>180975</xdr:rowOff>
    </xdr:to>
    <xdr:sp macro="" textlink="">
      <xdr:nvSpPr>
        <xdr:cNvPr id="36" name="AutoShape 88">
          <a:extLst>
            <a:ext uri="{FF2B5EF4-FFF2-40B4-BE49-F238E27FC236}">
              <a16:creationId xmlns:a16="http://schemas.microsoft.com/office/drawing/2014/main" id="{A75D09EA-A3EA-4C52-B7CF-62A838A554BB}"/>
            </a:ext>
          </a:extLst>
        </xdr:cNvPr>
        <xdr:cNvSpPr>
          <a:spLocks noChangeArrowheads="1"/>
        </xdr:cNvSpPr>
      </xdr:nvSpPr>
      <xdr:spPr bwMode="auto">
        <a:xfrm>
          <a:off x="8991600" y="2921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10</xdr:row>
      <xdr:rowOff>0</xdr:rowOff>
    </xdr:from>
    <xdr:to>
      <xdr:col>72</xdr:col>
      <xdr:colOff>9525</xdr:colOff>
      <xdr:row>13</xdr:row>
      <xdr:rowOff>0</xdr:rowOff>
    </xdr:to>
    <xdr:sp macro="" textlink="">
      <xdr:nvSpPr>
        <xdr:cNvPr id="37" name="AutoShape 89">
          <a:extLst>
            <a:ext uri="{FF2B5EF4-FFF2-40B4-BE49-F238E27FC236}">
              <a16:creationId xmlns:a16="http://schemas.microsoft.com/office/drawing/2014/main" id="{4AF4DF99-8AF4-4EE4-A86C-C87586038CCC}"/>
            </a:ext>
          </a:extLst>
        </xdr:cNvPr>
        <xdr:cNvSpPr>
          <a:spLocks noChangeArrowheads="1"/>
        </xdr:cNvSpPr>
      </xdr:nvSpPr>
      <xdr:spPr bwMode="auto">
        <a:xfrm>
          <a:off x="10026650" y="2235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25</xdr:row>
      <xdr:rowOff>0</xdr:rowOff>
    </xdr:from>
    <xdr:to>
      <xdr:col>25</xdr:col>
      <xdr:colOff>9525</xdr:colOff>
      <xdr:row>28</xdr:row>
      <xdr:rowOff>0</xdr:rowOff>
    </xdr:to>
    <xdr:sp macro="" textlink="">
      <xdr:nvSpPr>
        <xdr:cNvPr id="38" name="AutoShape 13">
          <a:extLst>
            <a:ext uri="{FF2B5EF4-FFF2-40B4-BE49-F238E27FC236}">
              <a16:creationId xmlns:a16="http://schemas.microsoft.com/office/drawing/2014/main" id="{6BCE6557-140B-4E0B-BFD5-AF90AC9BFCEE}"/>
            </a:ext>
          </a:extLst>
        </xdr:cNvPr>
        <xdr:cNvSpPr>
          <a:spLocks noChangeArrowheads="1"/>
        </xdr:cNvSpPr>
      </xdr:nvSpPr>
      <xdr:spPr bwMode="auto">
        <a:xfrm>
          <a:off x="2946400" y="5664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22</xdr:row>
      <xdr:rowOff>0</xdr:rowOff>
    </xdr:from>
    <xdr:to>
      <xdr:col>17</xdr:col>
      <xdr:colOff>9525</xdr:colOff>
      <xdr:row>25</xdr:row>
      <xdr:rowOff>0</xdr:rowOff>
    </xdr:to>
    <xdr:sp macro="" textlink="">
      <xdr:nvSpPr>
        <xdr:cNvPr id="39" name="AutoShape 14">
          <a:extLst>
            <a:ext uri="{FF2B5EF4-FFF2-40B4-BE49-F238E27FC236}">
              <a16:creationId xmlns:a16="http://schemas.microsoft.com/office/drawing/2014/main" id="{482089DE-6CC4-4B47-9F0C-39F148E9AEA6}"/>
            </a:ext>
          </a:extLst>
        </xdr:cNvPr>
        <xdr:cNvSpPr>
          <a:spLocks noChangeArrowheads="1"/>
        </xdr:cNvSpPr>
      </xdr:nvSpPr>
      <xdr:spPr bwMode="auto">
        <a:xfrm>
          <a:off x="1920875" y="49784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22</xdr:row>
      <xdr:rowOff>9525</xdr:rowOff>
    </xdr:from>
    <xdr:to>
      <xdr:col>25</xdr:col>
      <xdr:colOff>0</xdr:colOff>
      <xdr:row>25</xdr:row>
      <xdr:rowOff>0</xdr:rowOff>
    </xdr:to>
    <xdr:sp macro="" textlink="">
      <xdr:nvSpPr>
        <xdr:cNvPr id="40" name="AutoShape 15">
          <a:extLst>
            <a:ext uri="{FF2B5EF4-FFF2-40B4-BE49-F238E27FC236}">
              <a16:creationId xmlns:a16="http://schemas.microsoft.com/office/drawing/2014/main" id="{40D210C3-449F-41AB-9644-FAF1188D87AE}"/>
            </a:ext>
          </a:extLst>
        </xdr:cNvPr>
        <xdr:cNvSpPr>
          <a:spLocks noChangeArrowheads="1"/>
        </xdr:cNvSpPr>
      </xdr:nvSpPr>
      <xdr:spPr bwMode="auto">
        <a:xfrm>
          <a:off x="2946400" y="49879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28</xdr:row>
      <xdr:rowOff>9525</xdr:rowOff>
    </xdr:from>
    <xdr:to>
      <xdr:col>9</xdr:col>
      <xdr:colOff>0</xdr:colOff>
      <xdr:row>30</xdr:row>
      <xdr:rowOff>180975</xdr:rowOff>
    </xdr:to>
    <xdr:sp macro="" textlink="">
      <xdr:nvSpPr>
        <xdr:cNvPr id="41" name="AutoShape 16">
          <a:extLst>
            <a:ext uri="{FF2B5EF4-FFF2-40B4-BE49-F238E27FC236}">
              <a16:creationId xmlns:a16="http://schemas.microsoft.com/office/drawing/2014/main" id="{E5CF8A15-2012-4B32-8164-83E2A3DB6C5E}"/>
            </a:ext>
          </a:extLst>
        </xdr:cNvPr>
        <xdr:cNvSpPr>
          <a:spLocks noChangeArrowheads="1"/>
        </xdr:cNvSpPr>
      </xdr:nvSpPr>
      <xdr:spPr bwMode="auto">
        <a:xfrm>
          <a:off x="876300" y="63595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17</xdr:col>
      <xdr:colOff>0</xdr:colOff>
      <xdr:row>30</xdr:row>
      <xdr:rowOff>180975</xdr:rowOff>
    </xdr:to>
    <xdr:sp macro="" textlink="">
      <xdr:nvSpPr>
        <xdr:cNvPr id="42" name="AutoShape 17">
          <a:extLst>
            <a:ext uri="{FF2B5EF4-FFF2-40B4-BE49-F238E27FC236}">
              <a16:creationId xmlns:a16="http://schemas.microsoft.com/office/drawing/2014/main" id="{7E1B4E31-BE3F-4075-A8B7-3E251503E97A}"/>
            </a:ext>
          </a:extLst>
        </xdr:cNvPr>
        <xdr:cNvSpPr>
          <a:spLocks noChangeArrowheads="1"/>
        </xdr:cNvSpPr>
      </xdr:nvSpPr>
      <xdr:spPr bwMode="auto">
        <a:xfrm>
          <a:off x="1911350" y="6350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25</xdr:row>
      <xdr:rowOff>9525</xdr:rowOff>
    </xdr:from>
    <xdr:to>
      <xdr:col>8</xdr:col>
      <xdr:colOff>57150</xdr:colOff>
      <xdr:row>28</xdr:row>
      <xdr:rowOff>9525</xdr:rowOff>
    </xdr:to>
    <xdr:sp macro="" textlink="">
      <xdr:nvSpPr>
        <xdr:cNvPr id="43" name="AutoShape 24">
          <a:extLst>
            <a:ext uri="{FF2B5EF4-FFF2-40B4-BE49-F238E27FC236}">
              <a16:creationId xmlns:a16="http://schemas.microsoft.com/office/drawing/2014/main" id="{D72AF82B-8AC4-47C3-B620-E94564D224B1}"/>
            </a:ext>
          </a:extLst>
        </xdr:cNvPr>
        <xdr:cNvSpPr>
          <a:spLocks noChangeArrowheads="1"/>
        </xdr:cNvSpPr>
      </xdr:nvSpPr>
      <xdr:spPr bwMode="auto">
        <a:xfrm>
          <a:off x="873125" y="56737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25</xdr:row>
      <xdr:rowOff>0</xdr:rowOff>
    </xdr:from>
    <xdr:to>
      <xdr:col>33</xdr:col>
      <xdr:colOff>9525</xdr:colOff>
      <xdr:row>28</xdr:row>
      <xdr:rowOff>0</xdr:rowOff>
    </xdr:to>
    <xdr:sp macro="" textlink="">
      <xdr:nvSpPr>
        <xdr:cNvPr id="44" name="AutoShape 70">
          <a:extLst>
            <a:ext uri="{FF2B5EF4-FFF2-40B4-BE49-F238E27FC236}">
              <a16:creationId xmlns:a16="http://schemas.microsoft.com/office/drawing/2014/main" id="{61522538-C03B-48B6-9C7C-E42C366D0444}"/>
            </a:ext>
          </a:extLst>
        </xdr:cNvPr>
        <xdr:cNvSpPr>
          <a:spLocks noChangeArrowheads="1"/>
        </xdr:cNvSpPr>
      </xdr:nvSpPr>
      <xdr:spPr bwMode="auto">
        <a:xfrm>
          <a:off x="3981450" y="5664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22</xdr:row>
      <xdr:rowOff>9525</xdr:rowOff>
    </xdr:from>
    <xdr:to>
      <xdr:col>33</xdr:col>
      <xdr:colOff>0</xdr:colOff>
      <xdr:row>25</xdr:row>
      <xdr:rowOff>0</xdr:rowOff>
    </xdr:to>
    <xdr:sp macro="" textlink="">
      <xdr:nvSpPr>
        <xdr:cNvPr id="45" name="AutoShape 71">
          <a:extLst>
            <a:ext uri="{FF2B5EF4-FFF2-40B4-BE49-F238E27FC236}">
              <a16:creationId xmlns:a16="http://schemas.microsoft.com/office/drawing/2014/main" id="{1CC91C55-CA90-41D2-B7D1-21C91C9F012B}"/>
            </a:ext>
          </a:extLst>
        </xdr:cNvPr>
        <xdr:cNvSpPr>
          <a:spLocks noChangeArrowheads="1"/>
        </xdr:cNvSpPr>
      </xdr:nvSpPr>
      <xdr:spPr bwMode="auto">
        <a:xfrm>
          <a:off x="3981450" y="49879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31</xdr:row>
      <xdr:rowOff>9525</xdr:rowOff>
    </xdr:from>
    <xdr:to>
      <xdr:col>9</xdr:col>
      <xdr:colOff>0</xdr:colOff>
      <xdr:row>34</xdr:row>
      <xdr:rowOff>0</xdr:rowOff>
    </xdr:to>
    <xdr:sp macro="" textlink="">
      <xdr:nvSpPr>
        <xdr:cNvPr id="46" name="AutoShape 86">
          <a:extLst>
            <a:ext uri="{FF2B5EF4-FFF2-40B4-BE49-F238E27FC236}">
              <a16:creationId xmlns:a16="http://schemas.microsoft.com/office/drawing/2014/main" id="{EE284126-11AD-4CAD-AE0D-462EBE3F70C4}"/>
            </a:ext>
          </a:extLst>
        </xdr:cNvPr>
        <xdr:cNvSpPr>
          <a:spLocks noChangeArrowheads="1"/>
        </xdr:cNvSpPr>
      </xdr:nvSpPr>
      <xdr:spPr bwMode="auto">
        <a:xfrm>
          <a:off x="876300" y="70453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31</xdr:row>
      <xdr:rowOff>0</xdr:rowOff>
    </xdr:from>
    <xdr:to>
      <xdr:col>17</xdr:col>
      <xdr:colOff>0</xdr:colOff>
      <xdr:row>33</xdr:row>
      <xdr:rowOff>180975</xdr:rowOff>
    </xdr:to>
    <xdr:sp macro="" textlink="">
      <xdr:nvSpPr>
        <xdr:cNvPr id="47" name="AutoShape 87">
          <a:extLst>
            <a:ext uri="{FF2B5EF4-FFF2-40B4-BE49-F238E27FC236}">
              <a16:creationId xmlns:a16="http://schemas.microsoft.com/office/drawing/2014/main" id="{18C2DFCE-57BF-4E7A-9472-48889EBA6463}"/>
            </a:ext>
          </a:extLst>
        </xdr:cNvPr>
        <xdr:cNvSpPr>
          <a:spLocks noChangeArrowheads="1"/>
        </xdr:cNvSpPr>
      </xdr:nvSpPr>
      <xdr:spPr bwMode="auto">
        <a:xfrm>
          <a:off x="1911350" y="7035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0</xdr:colOff>
      <xdr:row>33</xdr:row>
      <xdr:rowOff>180975</xdr:rowOff>
    </xdr:to>
    <xdr:sp macro="" textlink="">
      <xdr:nvSpPr>
        <xdr:cNvPr id="48" name="AutoShape 88">
          <a:extLst>
            <a:ext uri="{FF2B5EF4-FFF2-40B4-BE49-F238E27FC236}">
              <a16:creationId xmlns:a16="http://schemas.microsoft.com/office/drawing/2014/main" id="{D38E6C42-6295-4644-ABFA-F1C95E39C603}"/>
            </a:ext>
          </a:extLst>
        </xdr:cNvPr>
        <xdr:cNvSpPr>
          <a:spLocks noChangeArrowheads="1"/>
        </xdr:cNvSpPr>
      </xdr:nvSpPr>
      <xdr:spPr bwMode="auto">
        <a:xfrm>
          <a:off x="2946400" y="7035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33</xdr:col>
      <xdr:colOff>9525</xdr:colOff>
      <xdr:row>31</xdr:row>
      <xdr:rowOff>0</xdr:rowOff>
    </xdr:to>
    <xdr:sp macro="" textlink="">
      <xdr:nvSpPr>
        <xdr:cNvPr id="49" name="AutoShape 89">
          <a:extLst>
            <a:ext uri="{FF2B5EF4-FFF2-40B4-BE49-F238E27FC236}">
              <a16:creationId xmlns:a16="http://schemas.microsoft.com/office/drawing/2014/main" id="{65D70AA3-BC84-47A7-8751-C3EDF8347CEA}"/>
            </a:ext>
          </a:extLst>
        </xdr:cNvPr>
        <xdr:cNvSpPr>
          <a:spLocks noChangeArrowheads="1"/>
        </xdr:cNvSpPr>
      </xdr:nvSpPr>
      <xdr:spPr bwMode="auto">
        <a:xfrm>
          <a:off x="3981450" y="6350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25</xdr:row>
      <xdr:rowOff>0</xdr:rowOff>
    </xdr:from>
    <xdr:to>
      <xdr:col>64</xdr:col>
      <xdr:colOff>9525</xdr:colOff>
      <xdr:row>28</xdr:row>
      <xdr:rowOff>0</xdr:rowOff>
    </xdr:to>
    <xdr:sp macro="" textlink="">
      <xdr:nvSpPr>
        <xdr:cNvPr id="50" name="AutoShape 13">
          <a:extLst>
            <a:ext uri="{FF2B5EF4-FFF2-40B4-BE49-F238E27FC236}">
              <a16:creationId xmlns:a16="http://schemas.microsoft.com/office/drawing/2014/main" id="{2169DEE0-8FE7-4D43-8084-0E003501A725}"/>
            </a:ext>
          </a:extLst>
        </xdr:cNvPr>
        <xdr:cNvSpPr>
          <a:spLocks noChangeArrowheads="1"/>
        </xdr:cNvSpPr>
      </xdr:nvSpPr>
      <xdr:spPr bwMode="auto">
        <a:xfrm>
          <a:off x="8991600" y="5664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22</xdr:row>
      <xdr:rowOff>0</xdr:rowOff>
    </xdr:from>
    <xdr:to>
      <xdr:col>56</xdr:col>
      <xdr:colOff>9525</xdr:colOff>
      <xdr:row>25</xdr:row>
      <xdr:rowOff>0</xdr:rowOff>
    </xdr:to>
    <xdr:sp macro="" textlink="">
      <xdr:nvSpPr>
        <xdr:cNvPr id="51" name="AutoShape 14">
          <a:extLst>
            <a:ext uri="{FF2B5EF4-FFF2-40B4-BE49-F238E27FC236}">
              <a16:creationId xmlns:a16="http://schemas.microsoft.com/office/drawing/2014/main" id="{CC238FD8-FC22-4237-B358-0505664AD248}"/>
            </a:ext>
          </a:extLst>
        </xdr:cNvPr>
        <xdr:cNvSpPr>
          <a:spLocks noChangeArrowheads="1"/>
        </xdr:cNvSpPr>
      </xdr:nvSpPr>
      <xdr:spPr bwMode="auto">
        <a:xfrm>
          <a:off x="7966075" y="49784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22</xdr:row>
      <xdr:rowOff>9525</xdr:rowOff>
    </xdr:from>
    <xdr:to>
      <xdr:col>64</xdr:col>
      <xdr:colOff>0</xdr:colOff>
      <xdr:row>25</xdr:row>
      <xdr:rowOff>0</xdr:rowOff>
    </xdr:to>
    <xdr:sp macro="" textlink="">
      <xdr:nvSpPr>
        <xdr:cNvPr id="52" name="AutoShape 15">
          <a:extLst>
            <a:ext uri="{FF2B5EF4-FFF2-40B4-BE49-F238E27FC236}">
              <a16:creationId xmlns:a16="http://schemas.microsoft.com/office/drawing/2014/main" id="{D6F834D5-A990-4E7D-980A-B6AC1D4C91D9}"/>
            </a:ext>
          </a:extLst>
        </xdr:cNvPr>
        <xdr:cNvSpPr>
          <a:spLocks noChangeArrowheads="1"/>
        </xdr:cNvSpPr>
      </xdr:nvSpPr>
      <xdr:spPr bwMode="auto">
        <a:xfrm>
          <a:off x="8991600" y="49879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28</xdr:row>
      <xdr:rowOff>30480</xdr:rowOff>
    </xdr:from>
    <xdr:to>
      <xdr:col>48</xdr:col>
      <xdr:colOff>0</xdr:colOff>
      <xdr:row>30</xdr:row>
      <xdr:rowOff>198120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FB0D09F0-FDDC-4E8F-83C4-2740905BFA86}"/>
            </a:ext>
          </a:extLst>
        </xdr:cNvPr>
        <xdr:cNvSpPr>
          <a:spLocks noChangeArrowheads="1"/>
        </xdr:cNvSpPr>
      </xdr:nvSpPr>
      <xdr:spPr bwMode="auto">
        <a:xfrm>
          <a:off x="6800850" y="6374130"/>
          <a:ext cx="685800" cy="62484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28</xdr:row>
      <xdr:rowOff>0</xdr:rowOff>
    </xdr:from>
    <xdr:to>
      <xdr:col>56</xdr:col>
      <xdr:colOff>0</xdr:colOff>
      <xdr:row>30</xdr:row>
      <xdr:rowOff>180975</xdr:rowOff>
    </xdr:to>
    <xdr:sp macro="" textlink="">
      <xdr:nvSpPr>
        <xdr:cNvPr id="54" name="AutoShape 17">
          <a:extLst>
            <a:ext uri="{FF2B5EF4-FFF2-40B4-BE49-F238E27FC236}">
              <a16:creationId xmlns:a16="http://schemas.microsoft.com/office/drawing/2014/main" id="{21A37EE4-424D-4A78-855B-BBB97B686A4F}"/>
            </a:ext>
          </a:extLst>
        </xdr:cNvPr>
        <xdr:cNvSpPr>
          <a:spLocks noChangeArrowheads="1"/>
        </xdr:cNvSpPr>
      </xdr:nvSpPr>
      <xdr:spPr bwMode="auto">
        <a:xfrm>
          <a:off x="7956550" y="6350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25</xdr:row>
      <xdr:rowOff>9525</xdr:rowOff>
    </xdr:from>
    <xdr:to>
      <xdr:col>47</xdr:col>
      <xdr:colOff>57150</xdr:colOff>
      <xdr:row>28</xdr:row>
      <xdr:rowOff>9525</xdr:rowOff>
    </xdr:to>
    <xdr:sp macro="" textlink="">
      <xdr:nvSpPr>
        <xdr:cNvPr id="55" name="AutoShape 24">
          <a:extLst>
            <a:ext uri="{FF2B5EF4-FFF2-40B4-BE49-F238E27FC236}">
              <a16:creationId xmlns:a16="http://schemas.microsoft.com/office/drawing/2014/main" id="{78428902-1422-48BE-83CD-5E8D700977C5}"/>
            </a:ext>
          </a:extLst>
        </xdr:cNvPr>
        <xdr:cNvSpPr>
          <a:spLocks noChangeArrowheads="1"/>
        </xdr:cNvSpPr>
      </xdr:nvSpPr>
      <xdr:spPr bwMode="auto">
        <a:xfrm>
          <a:off x="6918325" y="56737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25</xdr:row>
      <xdr:rowOff>0</xdr:rowOff>
    </xdr:from>
    <xdr:to>
      <xdr:col>72</xdr:col>
      <xdr:colOff>9525</xdr:colOff>
      <xdr:row>28</xdr:row>
      <xdr:rowOff>0</xdr:rowOff>
    </xdr:to>
    <xdr:sp macro="" textlink="">
      <xdr:nvSpPr>
        <xdr:cNvPr id="56" name="AutoShape 70">
          <a:extLst>
            <a:ext uri="{FF2B5EF4-FFF2-40B4-BE49-F238E27FC236}">
              <a16:creationId xmlns:a16="http://schemas.microsoft.com/office/drawing/2014/main" id="{2D07F3FA-4D06-4B94-9D55-23DAC11B43B7}"/>
            </a:ext>
          </a:extLst>
        </xdr:cNvPr>
        <xdr:cNvSpPr>
          <a:spLocks noChangeArrowheads="1"/>
        </xdr:cNvSpPr>
      </xdr:nvSpPr>
      <xdr:spPr bwMode="auto">
        <a:xfrm>
          <a:off x="10026650" y="5664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22</xdr:row>
      <xdr:rowOff>9525</xdr:rowOff>
    </xdr:from>
    <xdr:to>
      <xdr:col>72</xdr:col>
      <xdr:colOff>0</xdr:colOff>
      <xdr:row>25</xdr:row>
      <xdr:rowOff>0</xdr:rowOff>
    </xdr:to>
    <xdr:sp macro="" textlink="">
      <xdr:nvSpPr>
        <xdr:cNvPr id="57" name="AutoShape 71">
          <a:extLst>
            <a:ext uri="{FF2B5EF4-FFF2-40B4-BE49-F238E27FC236}">
              <a16:creationId xmlns:a16="http://schemas.microsoft.com/office/drawing/2014/main" id="{CC2B39F0-A506-4604-9C65-02DDED3CE145}"/>
            </a:ext>
          </a:extLst>
        </xdr:cNvPr>
        <xdr:cNvSpPr>
          <a:spLocks noChangeArrowheads="1"/>
        </xdr:cNvSpPr>
      </xdr:nvSpPr>
      <xdr:spPr bwMode="auto">
        <a:xfrm>
          <a:off x="10026650" y="49879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31</xdr:row>
      <xdr:rowOff>9525</xdr:rowOff>
    </xdr:from>
    <xdr:to>
      <xdr:col>48</xdr:col>
      <xdr:colOff>0</xdr:colOff>
      <xdr:row>34</xdr:row>
      <xdr:rowOff>0</xdr:rowOff>
    </xdr:to>
    <xdr:sp macro="" textlink="">
      <xdr:nvSpPr>
        <xdr:cNvPr id="58" name="AutoShape 86">
          <a:extLst>
            <a:ext uri="{FF2B5EF4-FFF2-40B4-BE49-F238E27FC236}">
              <a16:creationId xmlns:a16="http://schemas.microsoft.com/office/drawing/2014/main" id="{7FB6D20B-98BF-443C-AD08-44ED0A22ABD0}"/>
            </a:ext>
          </a:extLst>
        </xdr:cNvPr>
        <xdr:cNvSpPr>
          <a:spLocks noChangeArrowheads="1"/>
        </xdr:cNvSpPr>
      </xdr:nvSpPr>
      <xdr:spPr bwMode="auto">
        <a:xfrm>
          <a:off x="6921500" y="70453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31</xdr:row>
      <xdr:rowOff>0</xdr:rowOff>
    </xdr:from>
    <xdr:to>
      <xdr:col>56</xdr:col>
      <xdr:colOff>0</xdr:colOff>
      <xdr:row>33</xdr:row>
      <xdr:rowOff>180975</xdr:rowOff>
    </xdr:to>
    <xdr:sp macro="" textlink="">
      <xdr:nvSpPr>
        <xdr:cNvPr id="59" name="AutoShape 87">
          <a:extLst>
            <a:ext uri="{FF2B5EF4-FFF2-40B4-BE49-F238E27FC236}">
              <a16:creationId xmlns:a16="http://schemas.microsoft.com/office/drawing/2014/main" id="{72620B1E-57B7-4DE7-9295-D15BF4B34618}"/>
            </a:ext>
          </a:extLst>
        </xdr:cNvPr>
        <xdr:cNvSpPr>
          <a:spLocks noChangeArrowheads="1"/>
        </xdr:cNvSpPr>
      </xdr:nvSpPr>
      <xdr:spPr bwMode="auto">
        <a:xfrm>
          <a:off x="7956550" y="7035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31</xdr:row>
      <xdr:rowOff>0</xdr:rowOff>
    </xdr:from>
    <xdr:to>
      <xdr:col>64</xdr:col>
      <xdr:colOff>0</xdr:colOff>
      <xdr:row>33</xdr:row>
      <xdr:rowOff>180975</xdr:rowOff>
    </xdr:to>
    <xdr:sp macro="" textlink="">
      <xdr:nvSpPr>
        <xdr:cNvPr id="60" name="AutoShape 88">
          <a:extLst>
            <a:ext uri="{FF2B5EF4-FFF2-40B4-BE49-F238E27FC236}">
              <a16:creationId xmlns:a16="http://schemas.microsoft.com/office/drawing/2014/main" id="{0143F9F2-25C8-468F-BFBB-86ACBC949AC4}"/>
            </a:ext>
          </a:extLst>
        </xdr:cNvPr>
        <xdr:cNvSpPr>
          <a:spLocks noChangeArrowheads="1"/>
        </xdr:cNvSpPr>
      </xdr:nvSpPr>
      <xdr:spPr bwMode="auto">
        <a:xfrm>
          <a:off x="8991600" y="7035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28</xdr:row>
      <xdr:rowOff>0</xdr:rowOff>
    </xdr:from>
    <xdr:to>
      <xdr:col>72</xdr:col>
      <xdr:colOff>9525</xdr:colOff>
      <xdr:row>31</xdr:row>
      <xdr:rowOff>0</xdr:rowOff>
    </xdr:to>
    <xdr:sp macro="" textlink="">
      <xdr:nvSpPr>
        <xdr:cNvPr id="61" name="AutoShape 89">
          <a:extLst>
            <a:ext uri="{FF2B5EF4-FFF2-40B4-BE49-F238E27FC236}">
              <a16:creationId xmlns:a16="http://schemas.microsoft.com/office/drawing/2014/main" id="{864DD769-FD3B-4ED9-8EE9-34B6E3659ACF}"/>
            </a:ext>
          </a:extLst>
        </xdr:cNvPr>
        <xdr:cNvSpPr>
          <a:spLocks noChangeArrowheads="1"/>
        </xdr:cNvSpPr>
      </xdr:nvSpPr>
      <xdr:spPr bwMode="auto">
        <a:xfrm>
          <a:off x="10026650" y="6350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43</xdr:row>
      <xdr:rowOff>0</xdr:rowOff>
    </xdr:from>
    <xdr:to>
      <xdr:col>25</xdr:col>
      <xdr:colOff>9525</xdr:colOff>
      <xdr:row>46</xdr:row>
      <xdr:rowOff>0</xdr:rowOff>
    </xdr:to>
    <xdr:sp macro="" textlink="">
      <xdr:nvSpPr>
        <xdr:cNvPr id="62" name="AutoShape 13">
          <a:extLst>
            <a:ext uri="{FF2B5EF4-FFF2-40B4-BE49-F238E27FC236}">
              <a16:creationId xmlns:a16="http://schemas.microsoft.com/office/drawing/2014/main" id="{C577FD8C-1F3C-4225-9D08-FC6CF258E889}"/>
            </a:ext>
          </a:extLst>
        </xdr:cNvPr>
        <xdr:cNvSpPr>
          <a:spLocks noChangeArrowheads="1"/>
        </xdr:cNvSpPr>
      </xdr:nvSpPr>
      <xdr:spPr bwMode="auto">
        <a:xfrm>
          <a:off x="2946400" y="9779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40</xdr:row>
      <xdr:rowOff>0</xdr:rowOff>
    </xdr:from>
    <xdr:to>
      <xdr:col>16</xdr:col>
      <xdr:colOff>47625</xdr:colOff>
      <xdr:row>43</xdr:row>
      <xdr:rowOff>0</xdr:rowOff>
    </xdr:to>
    <xdr:sp macro="" textlink="">
      <xdr:nvSpPr>
        <xdr:cNvPr id="63" name="AutoShape 14">
          <a:extLst>
            <a:ext uri="{FF2B5EF4-FFF2-40B4-BE49-F238E27FC236}">
              <a16:creationId xmlns:a16="http://schemas.microsoft.com/office/drawing/2014/main" id="{AFED883E-6085-4EB0-BF9F-5FB6D11D3E5E}"/>
            </a:ext>
          </a:extLst>
        </xdr:cNvPr>
        <xdr:cNvSpPr>
          <a:spLocks noChangeArrowheads="1"/>
        </xdr:cNvSpPr>
      </xdr:nvSpPr>
      <xdr:spPr bwMode="auto">
        <a:xfrm>
          <a:off x="2095500" y="9096375"/>
          <a:ext cx="7524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40</xdr:row>
      <xdr:rowOff>0</xdr:rowOff>
    </xdr:from>
    <xdr:to>
      <xdr:col>25</xdr:col>
      <xdr:colOff>0</xdr:colOff>
      <xdr:row>42</xdr:row>
      <xdr:rowOff>219075</xdr:rowOff>
    </xdr:to>
    <xdr:sp macro="" textlink="">
      <xdr:nvSpPr>
        <xdr:cNvPr id="64" name="AutoShape 15">
          <a:extLst>
            <a:ext uri="{FF2B5EF4-FFF2-40B4-BE49-F238E27FC236}">
              <a16:creationId xmlns:a16="http://schemas.microsoft.com/office/drawing/2014/main" id="{2C5821A7-CBE7-44B9-BD43-F84C1D69CAF7}"/>
            </a:ext>
          </a:extLst>
        </xdr:cNvPr>
        <xdr:cNvSpPr>
          <a:spLocks noChangeArrowheads="1"/>
        </xdr:cNvSpPr>
      </xdr:nvSpPr>
      <xdr:spPr bwMode="auto">
        <a:xfrm>
          <a:off x="3248025" y="9096375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46</xdr:row>
      <xdr:rowOff>9525</xdr:rowOff>
    </xdr:from>
    <xdr:to>
      <xdr:col>9</xdr:col>
      <xdr:colOff>0</xdr:colOff>
      <xdr:row>48</xdr:row>
      <xdr:rowOff>180975</xdr:rowOff>
    </xdr:to>
    <xdr:sp macro="" textlink="">
      <xdr:nvSpPr>
        <xdr:cNvPr id="65" name="AutoShape 16">
          <a:extLst>
            <a:ext uri="{FF2B5EF4-FFF2-40B4-BE49-F238E27FC236}">
              <a16:creationId xmlns:a16="http://schemas.microsoft.com/office/drawing/2014/main" id="{17AFB8C0-E30A-4079-B7DF-5D4DDE596A76}"/>
            </a:ext>
          </a:extLst>
        </xdr:cNvPr>
        <xdr:cNvSpPr>
          <a:spLocks noChangeArrowheads="1"/>
        </xdr:cNvSpPr>
      </xdr:nvSpPr>
      <xdr:spPr bwMode="auto">
        <a:xfrm>
          <a:off x="876300" y="104743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46</xdr:row>
      <xdr:rowOff>0</xdr:rowOff>
    </xdr:from>
    <xdr:to>
      <xdr:col>17</xdr:col>
      <xdr:colOff>0</xdr:colOff>
      <xdr:row>48</xdr:row>
      <xdr:rowOff>180975</xdr:rowOff>
    </xdr:to>
    <xdr:sp macro="" textlink="">
      <xdr:nvSpPr>
        <xdr:cNvPr id="66" name="AutoShape 17">
          <a:extLst>
            <a:ext uri="{FF2B5EF4-FFF2-40B4-BE49-F238E27FC236}">
              <a16:creationId xmlns:a16="http://schemas.microsoft.com/office/drawing/2014/main" id="{EBDF0798-43CC-41F5-A1EB-52E6275B9D57}"/>
            </a:ext>
          </a:extLst>
        </xdr:cNvPr>
        <xdr:cNvSpPr>
          <a:spLocks noChangeArrowheads="1"/>
        </xdr:cNvSpPr>
      </xdr:nvSpPr>
      <xdr:spPr bwMode="auto">
        <a:xfrm>
          <a:off x="1911350" y="10464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43</xdr:row>
      <xdr:rowOff>9525</xdr:rowOff>
    </xdr:from>
    <xdr:to>
      <xdr:col>8</xdr:col>
      <xdr:colOff>57150</xdr:colOff>
      <xdr:row>46</xdr:row>
      <xdr:rowOff>9525</xdr:rowOff>
    </xdr:to>
    <xdr:sp macro="" textlink="">
      <xdr:nvSpPr>
        <xdr:cNvPr id="67" name="AutoShape 24">
          <a:extLst>
            <a:ext uri="{FF2B5EF4-FFF2-40B4-BE49-F238E27FC236}">
              <a16:creationId xmlns:a16="http://schemas.microsoft.com/office/drawing/2014/main" id="{43348579-30FA-4DE0-A335-33F9D22F23D4}"/>
            </a:ext>
          </a:extLst>
        </xdr:cNvPr>
        <xdr:cNvSpPr>
          <a:spLocks noChangeArrowheads="1"/>
        </xdr:cNvSpPr>
      </xdr:nvSpPr>
      <xdr:spPr bwMode="auto">
        <a:xfrm>
          <a:off x="873125" y="97885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43</xdr:row>
      <xdr:rowOff>0</xdr:rowOff>
    </xdr:from>
    <xdr:to>
      <xdr:col>64</xdr:col>
      <xdr:colOff>9525</xdr:colOff>
      <xdr:row>46</xdr:row>
      <xdr:rowOff>0</xdr:rowOff>
    </xdr:to>
    <xdr:sp macro="" textlink="">
      <xdr:nvSpPr>
        <xdr:cNvPr id="74" name="AutoShape 13">
          <a:extLst>
            <a:ext uri="{FF2B5EF4-FFF2-40B4-BE49-F238E27FC236}">
              <a16:creationId xmlns:a16="http://schemas.microsoft.com/office/drawing/2014/main" id="{D53CF72D-3D3B-4D51-82D6-1E95CD8E6529}"/>
            </a:ext>
          </a:extLst>
        </xdr:cNvPr>
        <xdr:cNvSpPr>
          <a:spLocks noChangeArrowheads="1"/>
        </xdr:cNvSpPr>
      </xdr:nvSpPr>
      <xdr:spPr bwMode="auto">
        <a:xfrm>
          <a:off x="8991600" y="9779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40</xdr:row>
      <xdr:rowOff>0</xdr:rowOff>
    </xdr:from>
    <xdr:to>
      <xdr:col>56</xdr:col>
      <xdr:colOff>9525</xdr:colOff>
      <xdr:row>43</xdr:row>
      <xdr:rowOff>0</xdr:rowOff>
    </xdr:to>
    <xdr:sp macro="" textlink="">
      <xdr:nvSpPr>
        <xdr:cNvPr id="75" name="AutoShape 14">
          <a:extLst>
            <a:ext uri="{FF2B5EF4-FFF2-40B4-BE49-F238E27FC236}">
              <a16:creationId xmlns:a16="http://schemas.microsoft.com/office/drawing/2014/main" id="{36F5669C-97BB-4A3A-8E87-14B48A8A2D94}"/>
            </a:ext>
          </a:extLst>
        </xdr:cNvPr>
        <xdr:cNvSpPr>
          <a:spLocks noChangeArrowheads="1"/>
        </xdr:cNvSpPr>
      </xdr:nvSpPr>
      <xdr:spPr bwMode="auto">
        <a:xfrm>
          <a:off x="8772525" y="9096375"/>
          <a:ext cx="7524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40</xdr:row>
      <xdr:rowOff>9525</xdr:rowOff>
    </xdr:from>
    <xdr:to>
      <xdr:col>64</xdr:col>
      <xdr:colOff>0</xdr:colOff>
      <xdr:row>43</xdr:row>
      <xdr:rowOff>0</xdr:rowOff>
    </xdr:to>
    <xdr:sp macro="" textlink="">
      <xdr:nvSpPr>
        <xdr:cNvPr id="76" name="AutoShape 15">
          <a:extLst>
            <a:ext uri="{FF2B5EF4-FFF2-40B4-BE49-F238E27FC236}">
              <a16:creationId xmlns:a16="http://schemas.microsoft.com/office/drawing/2014/main" id="{F5E63A5A-E25F-4E42-8729-063CE63A0DCB}"/>
            </a:ext>
          </a:extLst>
        </xdr:cNvPr>
        <xdr:cNvSpPr>
          <a:spLocks noChangeArrowheads="1"/>
        </xdr:cNvSpPr>
      </xdr:nvSpPr>
      <xdr:spPr bwMode="auto">
        <a:xfrm>
          <a:off x="8991600" y="91027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46</xdr:row>
      <xdr:rowOff>9525</xdr:rowOff>
    </xdr:from>
    <xdr:to>
      <xdr:col>48</xdr:col>
      <xdr:colOff>0</xdr:colOff>
      <xdr:row>48</xdr:row>
      <xdr:rowOff>180975</xdr:rowOff>
    </xdr:to>
    <xdr:sp macro="" textlink="">
      <xdr:nvSpPr>
        <xdr:cNvPr id="77" name="AutoShape 16">
          <a:extLst>
            <a:ext uri="{FF2B5EF4-FFF2-40B4-BE49-F238E27FC236}">
              <a16:creationId xmlns:a16="http://schemas.microsoft.com/office/drawing/2014/main" id="{043A1EF3-BFFA-4AE7-866A-029DB5DBF845}"/>
            </a:ext>
          </a:extLst>
        </xdr:cNvPr>
        <xdr:cNvSpPr>
          <a:spLocks noChangeArrowheads="1"/>
        </xdr:cNvSpPr>
      </xdr:nvSpPr>
      <xdr:spPr bwMode="auto">
        <a:xfrm>
          <a:off x="6921500" y="104743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46</xdr:row>
      <xdr:rowOff>0</xdr:rowOff>
    </xdr:from>
    <xdr:to>
      <xdr:col>56</xdr:col>
      <xdr:colOff>0</xdr:colOff>
      <xdr:row>48</xdr:row>
      <xdr:rowOff>180975</xdr:rowOff>
    </xdr:to>
    <xdr:sp macro="" textlink="">
      <xdr:nvSpPr>
        <xdr:cNvPr id="78" name="AutoShape 17">
          <a:extLst>
            <a:ext uri="{FF2B5EF4-FFF2-40B4-BE49-F238E27FC236}">
              <a16:creationId xmlns:a16="http://schemas.microsoft.com/office/drawing/2014/main" id="{2E0FC42F-DA7B-4A90-9E8A-DFE80E7046BE}"/>
            </a:ext>
          </a:extLst>
        </xdr:cNvPr>
        <xdr:cNvSpPr>
          <a:spLocks noChangeArrowheads="1"/>
        </xdr:cNvSpPr>
      </xdr:nvSpPr>
      <xdr:spPr bwMode="auto">
        <a:xfrm>
          <a:off x="7956550" y="10464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43</xdr:row>
      <xdr:rowOff>9525</xdr:rowOff>
    </xdr:from>
    <xdr:to>
      <xdr:col>47</xdr:col>
      <xdr:colOff>57150</xdr:colOff>
      <xdr:row>46</xdr:row>
      <xdr:rowOff>9525</xdr:rowOff>
    </xdr:to>
    <xdr:sp macro="" textlink="">
      <xdr:nvSpPr>
        <xdr:cNvPr id="79" name="AutoShape 24">
          <a:extLst>
            <a:ext uri="{FF2B5EF4-FFF2-40B4-BE49-F238E27FC236}">
              <a16:creationId xmlns:a16="http://schemas.microsoft.com/office/drawing/2014/main" id="{B5329E72-C93D-4555-94E6-27D9A8C4C3AC}"/>
            </a:ext>
          </a:extLst>
        </xdr:cNvPr>
        <xdr:cNvSpPr>
          <a:spLocks noChangeArrowheads="1"/>
        </xdr:cNvSpPr>
      </xdr:nvSpPr>
      <xdr:spPr bwMode="auto">
        <a:xfrm>
          <a:off x="6918325" y="97885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43</xdr:row>
      <xdr:rowOff>0</xdr:rowOff>
    </xdr:from>
    <xdr:to>
      <xdr:col>72</xdr:col>
      <xdr:colOff>9525</xdr:colOff>
      <xdr:row>46</xdr:row>
      <xdr:rowOff>0</xdr:rowOff>
    </xdr:to>
    <xdr:sp macro="" textlink="">
      <xdr:nvSpPr>
        <xdr:cNvPr id="80" name="AutoShape 70">
          <a:extLst>
            <a:ext uri="{FF2B5EF4-FFF2-40B4-BE49-F238E27FC236}">
              <a16:creationId xmlns:a16="http://schemas.microsoft.com/office/drawing/2014/main" id="{44550934-1B25-4E8F-B3D0-B449E399A428}"/>
            </a:ext>
          </a:extLst>
        </xdr:cNvPr>
        <xdr:cNvSpPr>
          <a:spLocks noChangeArrowheads="1"/>
        </xdr:cNvSpPr>
      </xdr:nvSpPr>
      <xdr:spPr bwMode="auto">
        <a:xfrm>
          <a:off x="10026650" y="9779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40</xdr:row>
      <xdr:rowOff>9525</xdr:rowOff>
    </xdr:from>
    <xdr:to>
      <xdr:col>72</xdr:col>
      <xdr:colOff>0</xdr:colOff>
      <xdr:row>43</xdr:row>
      <xdr:rowOff>0</xdr:rowOff>
    </xdr:to>
    <xdr:sp macro="" textlink="">
      <xdr:nvSpPr>
        <xdr:cNvPr id="81" name="AutoShape 71">
          <a:extLst>
            <a:ext uri="{FF2B5EF4-FFF2-40B4-BE49-F238E27FC236}">
              <a16:creationId xmlns:a16="http://schemas.microsoft.com/office/drawing/2014/main" id="{B8912701-9027-488A-8EF3-B690EF2ED1D7}"/>
            </a:ext>
          </a:extLst>
        </xdr:cNvPr>
        <xdr:cNvSpPr>
          <a:spLocks noChangeArrowheads="1"/>
        </xdr:cNvSpPr>
      </xdr:nvSpPr>
      <xdr:spPr bwMode="auto">
        <a:xfrm>
          <a:off x="10026650" y="91027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49</xdr:row>
      <xdr:rowOff>9525</xdr:rowOff>
    </xdr:from>
    <xdr:to>
      <xdr:col>48</xdr:col>
      <xdr:colOff>0</xdr:colOff>
      <xdr:row>52</xdr:row>
      <xdr:rowOff>0</xdr:rowOff>
    </xdr:to>
    <xdr:sp macro="" textlink="">
      <xdr:nvSpPr>
        <xdr:cNvPr id="82" name="AutoShape 86">
          <a:extLst>
            <a:ext uri="{FF2B5EF4-FFF2-40B4-BE49-F238E27FC236}">
              <a16:creationId xmlns:a16="http://schemas.microsoft.com/office/drawing/2014/main" id="{2CFA0481-07A9-4154-933F-1465A27A41B9}"/>
            </a:ext>
          </a:extLst>
        </xdr:cNvPr>
        <xdr:cNvSpPr>
          <a:spLocks noChangeArrowheads="1"/>
        </xdr:cNvSpPr>
      </xdr:nvSpPr>
      <xdr:spPr bwMode="auto">
        <a:xfrm>
          <a:off x="6921500" y="11160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49</xdr:row>
      <xdr:rowOff>0</xdr:rowOff>
    </xdr:from>
    <xdr:to>
      <xdr:col>56</xdr:col>
      <xdr:colOff>0</xdr:colOff>
      <xdr:row>51</xdr:row>
      <xdr:rowOff>180975</xdr:rowOff>
    </xdr:to>
    <xdr:sp macro="" textlink="">
      <xdr:nvSpPr>
        <xdr:cNvPr id="83" name="AutoShape 87">
          <a:extLst>
            <a:ext uri="{FF2B5EF4-FFF2-40B4-BE49-F238E27FC236}">
              <a16:creationId xmlns:a16="http://schemas.microsoft.com/office/drawing/2014/main" id="{03BEC626-85C4-4C37-BC51-74E6CB9A3D79}"/>
            </a:ext>
          </a:extLst>
        </xdr:cNvPr>
        <xdr:cNvSpPr>
          <a:spLocks noChangeArrowheads="1"/>
        </xdr:cNvSpPr>
      </xdr:nvSpPr>
      <xdr:spPr bwMode="auto">
        <a:xfrm>
          <a:off x="7956550" y="111506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49</xdr:row>
      <xdr:rowOff>0</xdr:rowOff>
    </xdr:from>
    <xdr:to>
      <xdr:col>64</xdr:col>
      <xdr:colOff>0</xdr:colOff>
      <xdr:row>51</xdr:row>
      <xdr:rowOff>180975</xdr:rowOff>
    </xdr:to>
    <xdr:sp macro="" textlink="">
      <xdr:nvSpPr>
        <xdr:cNvPr id="84" name="AutoShape 88">
          <a:extLst>
            <a:ext uri="{FF2B5EF4-FFF2-40B4-BE49-F238E27FC236}">
              <a16:creationId xmlns:a16="http://schemas.microsoft.com/office/drawing/2014/main" id="{D619634C-597F-4CA2-9DBF-13EBB9A53D1E}"/>
            </a:ext>
          </a:extLst>
        </xdr:cNvPr>
        <xdr:cNvSpPr>
          <a:spLocks noChangeArrowheads="1"/>
        </xdr:cNvSpPr>
      </xdr:nvSpPr>
      <xdr:spPr bwMode="auto">
        <a:xfrm>
          <a:off x="8991600" y="111506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46</xdr:row>
      <xdr:rowOff>0</xdr:rowOff>
    </xdr:from>
    <xdr:to>
      <xdr:col>72</xdr:col>
      <xdr:colOff>9525</xdr:colOff>
      <xdr:row>49</xdr:row>
      <xdr:rowOff>0</xdr:rowOff>
    </xdr:to>
    <xdr:sp macro="" textlink="">
      <xdr:nvSpPr>
        <xdr:cNvPr id="85" name="AutoShape 89">
          <a:extLst>
            <a:ext uri="{FF2B5EF4-FFF2-40B4-BE49-F238E27FC236}">
              <a16:creationId xmlns:a16="http://schemas.microsoft.com/office/drawing/2014/main" id="{27ED319D-49C3-41EE-B297-5DE5C92D1A68}"/>
            </a:ext>
          </a:extLst>
        </xdr:cNvPr>
        <xdr:cNvSpPr>
          <a:spLocks noChangeArrowheads="1"/>
        </xdr:cNvSpPr>
      </xdr:nvSpPr>
      <xdr:spPr bwMode="auto">
        <a:xfrm>
          <a:off x="10026650" y="104648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49</xdr:row>
      <xdr:rowOff>9525</xdr:rowOff>
    </xdr:from>
    <xdr:to>
      <xdr:col>9</xdr:col>
      <xdr:colOff>0</xdr:colOff>
      <xdr:row>52</xdr:row>
      <xdr:rowOff>0</xdr:rowOff>
    </xdr:to>
    <xdr:sp macro="" textlink="">
      <xdr:nvSpPr>
        <xdr:cNvPr id="68" name="AutoShape 86">
          <a:extLst>
            <a:ext uri="{FF2B5EF4-FFF2-40B4-BE49-F238E27FC236}">
              <a16:creationId xmlns:a16="http://schemas.microsoft.com/office/drawing/2014/main" id="{A23D4BB2-A3C8-4458-AFF8-61DA83C59D7C}"/>
            </a:ext>
          </a:extLst>
        </xdr:cNvPr>
        <xdr:cNvSpPr>
          <a:spLocks noChangeArrowheads="1"/>
        </xdr:cNvSpPr>
      </xdr:nvSpPr>
      <xdr:spPr bwMode="auto">
        <a:xfrm>
          <a:off x="7620000" y="11163300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17</xdr:col>
      <xdr:colOff>0</xdr:colOff>
      <xdr:row>51</xdr:row>
      <xdr:rowOff>180975</xdr:rowOff>
    </xdr:to>
    <xdr:sp macro="" textlink="">
      <xdr:nvSpPr>
        <xdr:cNvPr id="69" name="AutoShape 87">
          <a:extLst>
            <a:ext uri="{FF2B5EF4-FFF2-40B4-BE49-F238E27FC236}">
              <a16:creationId xmlns:a16="http://schemas.microsoft.com/office/drawing/2014/main" id="{0C4DF445-E6C9-42D5-865F-78E0D146C823}"/>
            </a:ext>
          </a:extLst>
        </xdr:cNvPr>
        <xdr:cNvSpPr>
          <a:spLocks noChangeArrowheads="1"/>
        </xdr:cNvSpPr>
      </xdr:nvSpPr>
      <xdr:spPr bwMode="auto">
        <a:xfrm>
          <a:off x="8763000" y="11153775"/>
          <a:ext cx="752475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49</xdr:row>
      <xdr:rowOff>0</xdr:rowOff>
    </xdr:from>
    <xdr:to>
      <xdr:col>25</xdr:col>
      <xdr:colOff>0</xdr:colOff>
      <xdr:row>51</xdr:row>
      <xdr:rowOff>180975</xdr:rowOff>
    </xdr:to>
    <xdr:sp macro="" textlink="">
      <xdr:nvSpPr>
        <xdr:cNvPr id="70" name="AutoShape 88">
          <a:extLst>
            <a:ext uri="{FF2B5EF4-FFF2-40B4-BE49-F238E27FC236}">
              <a16:creationId xmlns:a16="http://schemas.microsoft.com/office/drawing/2014/main" id="{2E62B5ED-64A4-4DE7-AD84-D7C30E19DD52}"/>
            </a:ext>
          </a:extLst>
        </xdr:cNvPr>
        <xdr:cNvSpPr>
          <a:spLocks noChangeArrowheads="1"/>
        </xdr:cNvSpPr>
      </xdr:nvSpPr>
      <xdr:spPr bwMode="auto">
        <a:xfrm>
          <a:off x="9906000" y="11153775"/>
          <a:ext cx="752475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43</xdr:row>
      <xdr:rowOff>0</xdr:rowOff>
    </xdr:from>
    <xdr:to>
      <xdr:col>33</xdr:col>
      <xdr:colOff>9525</xdr:colOff>
      <xdr:row>45</xdr:row>
      <xdr:rowOff>219075</xdr:rowOff>
    </xdr:to>
    <xdr:sp macro="" textlink="">
      <xdr:nvSpPr>
        <xdr:cNvPr id="71" name="AutoShape 15">
          <a:extLst>
            <a:ext uri="{FF2B5EF4-FFF2-40B4-BE49-F238E27FC236}">
              <a16:creationId xmlns:a16="http://schemas.microsoft.com/office/drawing/2014/main" id="{7E632EB2-BC7B-493B-8A4D-ED43A6031B57}"/>
            </a:ext>
          </a:extLst>
        </xdr:cNvPr>
        <xdr:cNvSpPr>
          <a:spLocks noChangeArrowheads="1"/>
        </xdr:cNvSpPr>
      </xdr:nvSpPr>
      <xdr:spPr bwMode="auto">
        <a:xfrm>
          <a:off x="4400550" y="9782175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46</xdr:row>
      <xdr:rowOff>0</xdr:rowOff>
    </xdr:from>
    <xdr:to>
      <xdr:col>33</xdr:col>
      <xdr:colOff>9525</xdr:colOff>
      <xdr:row>48</xdr:row>
      <xdr:rowOff>219075</xdr:rowOff>
    </xdr:to>
    <xdr:sp macro="" textlink="">
      <xdr:nvSpPr>
        <xdr:cNvPr id="72" name="AutoShape 15">
          <a:extLst>
            <a:ext uri="{FF2B5EF4-FFF2-40B4-BE49-F238E27FC236}">
              <a16:creationId xmlns:a16="http://schemas.microsoft.com/office/drawing/2014/main" id="{15E3571D-2947-4B1D-A4CD-0467CCFD8C0D}"/>
            </a:ext>
          </a:extLst>
        </xdr:cNvPr>
        <xdr:cNvSpPr>
          <a:spLocks noChangeArrowheads="1"/>
        </xdr:cNvSpPr>
      </xdr:nvSpPr>
      <xdr:spPr bwMode="auto">
        <a:xfrm>
          <a:off x="4400550" y="10467975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19050</xdr:colOff>
      <xdr:row>40</xdr:row>
      <xdr:rowOff>0</xdr:rowOff>
    </xdr:from>
    <xdr:to>
      <xdr:col>33</xdr:col>
      <xdr:colOff>19050</xdr:colOff>
      <xdr:row>42</xdr:row>
      <xdr:rowOff>219075</xdr:rowOff>
    </xdr:to>
    <xdr:sp macro="" textlink="">
      <xdr:nvSpPr>
        <xdr:cNvPr id="73" name="AutoShape 15">
          <a:extLst>
            <a:ext uri="{FF2B5EF4-FFF2-40B4-BE49-F238E27FC236}">
              <a16:creationId xmlns:a16="http://schemas.microsoft.com/office/drawing/2014/main" id="{4EE1EAD2-D3E8-4563-ACC9-A42212662D6A}"/>
            </a:ext>
          </a:extLst>
        </xdr:cNvPr>
        <xdr:cNvSpPr>
          <a:spLocks noChangeArrowheads="1"/>
        </xdr:cNvSpPr>
      </xdr:nvSpPr>
      <xdr:spPr bwMode="auto">
        <a:xfrm>
          <a:off x="4410075" y="9096375"/>
          <a:ext cx="752475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304800</xdr:rowOff>
    </xdr:from>
    <xdr:to>
      <xdr:col>14</xdr:col>
      <xdr:colOff>95250</xdr:colOff>
      <xdr:row>14</xdr:row>
      <xdr:rowOff>295275</xdr:rowOff>
    </xdr:to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E9BCCA70-B0AE-4815-9472-AEE0C903F898}"/>
            </a:ext>
          </a:extLst>
        </xdr:cNvPr>
        <xdr:cNvSpPr>
          <a:spLocks noChangeArrowheads="1"/>
        </xdr:cNvSpPr>
      </xdr:nvSpPr>
      <xdr:spPr bwMode="auto">
        <a:xfrm>
          <a:off x="2787650" y="3816350"/>
          <a:ext cx="106045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304800</xdr:rowOff>
    </xdr:from>
    <xdr:to>
      <xdr:col>14</xdr:col>
      <xdr:colOff>95250</xdr:colOff>
      <xdr:row>22</xdr:row>
      <xdr:rowOff>295275</xdr:rowOff>
    </xdr:to>
    <xdr:sp macro="" textlink="">
      <xdr:nvSpPr>
        <xdr:cNvPr id="47" name="AutoShape 3">
          <a:extLst>
            <a:ext uri="{FF2B5EF4-FFF2-40B4-BE49-F238E27FC236}">
              <a16:creationId xmlns:a16="http://schemas.microsoft.com/office/drawing/2014/main" id="{6473A916-84E3-4365-8D79-C35645F1A5FC}"/>
            </a:ext>
          </a:extLst>
        </xdr:cNvPr>
        <xdr:cNvSpPr>
          <a:spLocks noChangeArrowheads="1"/>
        </xdr:cNvSpPr>
      </xdr:nvSpPr>
      <xdr:spPr bwMode="auto">
        <a:xfrm>
          <a:off x="2787650" y="6305550"/>
          <a:ext cx="106045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23</xdr:row>
      <xdr:rowOff>304800</xdr:rowOff>
    </xdr:from>
    <xdr:to>
      <xdr:col>22</xdr:col>
      <xdr:colOff>95250</xdr:colOff>
      <xdr:row>26</xdr:row>
      <xdr:rowOff>295275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A1613C5C-58A7-48BC-836F-4FA3A1F86F85}"/>
            </a:ext>
          </a:extLst>
        </xdr:cNvPr>
        <xdr:cNvSpPr>
          <a:spLocks noChangeArrowheads="1"/>
        </xdr:cNvSpPr>
      </xdr:nvSpPr>
      <xdr:spPr bwMode="auto">
        <a:xfrm>
          <a:off x="4610100" y="7550150"/>
          <a:ext cx="105410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15</xdr:row>
      <xdr:rowOff>304800</xdr:rowOff>
    </xdr:from>
    <xdr:to>
      <xdr:col>26</xdr:col>
      <xdr:colOff>95250</xdr:colOff>
      <xdr:row>18</xdr:row>
      <xdr:rowOff>295275</xdr:rowOff>
    </xdr:to>
    <xdr:sp macro="" textlink="">
      <xdr:nvSpPr>
        <xdr:cNvPr id="50" name="AutoShape 6">
          <a:extLst>
            <a:ext uri="{FF2B5EF4-FFF2-40B4-BE49-F238E27FC236}">
              <a16:creationId xmlns:a16="http://schemas.microsoft.com/office/drawing/2014/main" id="{E8F19CEC-4786-480C-8DC1-B6DC6C97F435}"/>
            </a:ext>
          </a:extLst>
        </xdr:cNvPr>
        <xdr:cNvSpPr>
          <a:spLocks noChangeArrowheads="1"/>
        </xdr:cNvSpPr>
      </xdr:nvSpPr>
      <xdr:spPr bwMode="auto">
        <a:xfrm>
          <a:off x="5575300" y="5060950"/>
          <a:ext cx="99695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7</xdr:row>
      <xdr:rowOff>304800</xdr:rowOff>
    </xdr:from>
    <xdr:to>
      <xdr:col>22</xdr:col>
      <xdr:colOff>95250</xdr:colOff>
      <xdr:row>10</xdr:row>
      <xdr:rowOff>295275</xdr:rowOff>
    </xdr:to>
    <xdr:sp macro="" textlink="">
      <xdr:nvSpPr>
        <xdr:cNvPr id="51" name="AutoShape 7">
          <a:extLst>
            <a:ext uri="{FF2B5EF4-FFF2-40B4-BE49-F238E27FC236}">
              <a16:creationId xmlns:a16="http://schemas.microsoft.com/office/drawing/2014/main" id="{F3C93A0A-9471-4C38-B21E-C849D45F265F}"/>
            </a:ext>
          </a:extLst>
        </xdr:cNvPr>
        <xdr:cNvSpPr>
          <a:spLocks noChangeArrowheads="1"/>
        </xdr:cNvSpPr>
      </xdr:nvSpPr>
      <xdr:spPr bwMode="auto">
        <a:xfrm>
          <a:off x="4610100" y="2571750"/>
          <a:ext cx="105410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7</xdr:row>
      <xdr:rowOff>304800</xdr:rowOff>
    </xdr:from>
    <xdr:to>
      <xdr:col>49</xdr:col>
      <xdr:colOff>95250</xdr:colOff>
      <xdr:row>10</xdr:row>
      <xdr:rowOff>295275</xdr:rowOff>
    </xdr:to>
    <xdr:sp macro="" textlink="">
      <xdr:nvSpPr>
        <xdr:cNvPr id="52" name="AutoShape 8">
          <a:extLst>
            <a:ext uri="{FF2B5EF4-FFF2-40B4-BE49-F238E27FC236}">
              <a16:creationId xmlns:a16="http://schemas.microsoft.com/office/drawing/2014/main" id="{BEA77F68-9F19-4987-9BF3-AC44B64206D3}"/>
            </a:ext>
          </a:extLst>
        </xdr:cNvPr>
        <xdr:cNvSpPr>
          <a:spLocks noChangeArrowheads="1"/>
        </xdr:cNvSpPr>
      </xdr:nvSpPr>
      <xdr:spPr bwMode="auto">
        <a:xfrm>
          <a:off x="10604500" y="2571750"/>
          <a:ext cx="106045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0</xdr:colOff>
      <xdr:row>15</xdr:row>
      <xdr:rowOff>304800</xdr:rowOff>
    </xdr:from>
    <xdr:to>
      <xdr:col>45</xdr:col>
      <xdr:colOff>95250</xdr:colOff>
      <xdr:row>18</xdr:row>
      <xdr:rowOff>295275</xdr:rowOff>
    </xdr:to>
    <xdr:sp macro="" textlink="">
      <xdr:nvSpPr>
        <xdr:cNvPr id="53" name="AutoShape 9">
          <a:extLst>
            <a:ext uri="{FF2B5EF4-FFF2-40B4-BE49-F238E27FC236}">
              <a16:creationId xmlns:a16="http://schemas.microsoft.com/office/drawing/2014/main" id="{2212E0CA-BD0A-404A-930B-BA590499C98C}"/>
            </a:ext>
          </a:extLst>
        </xdr:cNvPr>
        <xdr:cNvSpPr>
          <a:spLocks noChangeArrowheads="1"/>
        </xdr:cNvSpPr>
      </xdr:nvSpPr>
      <xdr:spPr bwMode="auto">
        <a:xfrm>
          <a:off x="9696450" y="5060950"/>
          <a:ext cx="100330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23</xdr:row>
      <xdr:rowOff>304800</xdr:rowOff>
    </xdr:from>
    <xdr:to>
      <xdr:col>49</xdr:col>
      <xdr:colOff>95250</xdr:colOff>
      <xdr:row>26</xdr:row>
      <xdr:rowOff>295275</xdr:rowOff>
    </xdr:to>
    <xdr:sp macro="" textlink="">
      <xdr:nvSpPr>
        <xdr:cNvPr id="54" name="AutoShape 10">
          <a:extLst>
            <a:ext uri="{FF2B5EF4-FFF2-40B4-BE49-F238E27FC236}">
              <a16:creationId xmlns:a16="http://schemas.microsoft.com/office/drawing/2014/main" id="{B5D5617F-C0E5-4F5F-8344-56BD2889205D}"/>
            </a:ext>
          </a:extLst>
        </xdr:cNvPr>
        <xdr:cNvSpPr>
          <a:spLocks noChangeArrowheads="1"/>
        </xdr:cNvSpPr>
      </xdr:nvSpPr>
      <xdr:spPr bwMode="auto">
        <a:xfrm>
          <a:off x="10604500" y="7550150"/>
          <a:ext cx="106045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11</xdr:row>
      <xdr:rowOff>304800</xdr:rowOff>
    </xdr:from>
    <xdr:to>
      <xdr:col>57</xdr:col>
      <xdr:colOff>95250</xdr:colOff>
      <xdr:row>14</xdr:row>
      <xdr:rowOff>295275</xdr:rowOff>
    </xdr:to>
    <xdr:sp macro="" textlink="">
      <xdr:nvSpPr>
        <xdr:cNvPr id="56" name="AutoShape 12">
          <a:extLst>
            <a:ext uri="{FF2B5EF4-FFF2-40B4-BE49-F238E27FC236}">
              <a16:creationId xmlns:a16="http://schemas.microsoft.com/office/drawing/2014/main" id="{47F7EEAD-E142-42DB-A4AE-9067847EBE54}"/>
            </a:ext>
          </a:extLst>
        </xdr:cNvPr>
        <xdr:cNvSpPr>
          <a:spLocks noChangeArrowheads="1"/>
        </xdr:cNvSpPr>
      </xdr:nvSpPr>
      <xdr:spPr bwMode="auto">
        <a:xfrm>
          <a:off x="12446000" y="3816350"/>
          <a:ext cx="106045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19</xdr:row>
      <xdr:rowOff>304800</xdr:rowOff>
    </xdr:from>
    <xdr:to>
      <xdr:col>57</xdr:col>
      <xdr:colOff>95250</xdr:colOff>
      <xdr:row>22</xdr:row>
      <xdr:rowOff>295275</xdr:rowOff>
    </xdr:to>
    <xdr:sp macro="" textlink="">
      <xdr:nvSpPr>
        <xdr:cNvPr id="57" name="AutoShape 13">
          <a:extLst>
            <a:ext uri="{FF2B5EF4-FFF2-40B4-BE49-F238E27FC236}">
              <a16:creationId xmlns:a16="http://schemas.microsoft.com/office/drawing/2014/main" id="{DF476075-1380-4B07-8D5A-EACF5B75A743}"/>
            </a:ext>
          </a:extLst>
        </xdr:cNvPr>
        <xdr:cNvSpPr>
          <a:spLocks noChangeArrowheads="1"/>
        </xdr:cNvSpPr>
      </xdr:nvSpPr>
      <xdr:spPr bwMode="auto">
        <a:xfrm>
          <a:off x="12446000" y="6305550"/>
          <a:ext cx="1060450" cy="9239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9525</xdr:colOff>
      <xdr:row>19</xdr:row>
      <xdr:rowOff>0</xdr:rowOff>
    </xdr:from>
    <xdr:to>
      <xdr:col>36</xdr:col>
      <xdr:colOff>95250</xdr:colOff>
      <xdr:row>21</xdr:row>
      <xdr:rowOff>304800</xdr:rowOff>
    </xdr:to>
    <xdr:sp macro="" textlink="">
      <xdr:nvSpPr>
        <xdr:cNvPr id="73" name="AutoShape 29">
          <a:extLst>
            <a:ext uri="{FF2B5EF4-FFF2-40B4-BE49-F238E27FC236}">
              <a16:creationId xmlns:a16="http://schemas.microsoft.com/office/drawing/2014/main" id="{B69D16B4-FC35-4816-A5F7-CA8855EDF391}"/>
            </a:ext>
          </a:extLst>
        </xdr:cNvPr>
        <xdr:cNvSpPr>
          <a:spLocks noChangeArrowheads="1"/>
        </xdr:cNvSpPr>
      </xdr:nvSpPr>
      <xdr:spPr bwMode="auto">
        <a:xfrm>
          <a:off x="7515225" y="6000750"/>
          <a:ext cx="1177925" cy="9271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11</xdr:row>
      <xdr:rowOff>304800</xdr:rowOff>
    </xdr:from>
    <xdr:to>
      <xdr:col>14</xdr:col>
      <xdr:colOff>95250</xdr:colOff>
      <xdr:row>14</xdr:row>
      <xdr:rowOff>295275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1800AB0-D26B-4EEF-B054-A74F0E3CD7DF}"/>
            </a:ext>
          </a:extLst>
        </xdr:cNvPr>
        <xdr:cNvSpPr>
          <a:spLocks noChangeArrowheads="1"/>
        </xdr:cNvSpPr>
      </xdr:nvSpPr>
      <xdr:spPr bwMode="auto">
        <a:xfrm>
          <a:off x="3048000" y="3676650"/>
          <a:ext cx="1143000" cy="8858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304800</xdr:rowOff>
    </xdr:from>
    <xdr:to>
      <xdr:col>14</xdr:col>
      <xdr:colOff>95250</xdr:colOff>
      <xdr:row>22</xdr:row>
      <xdr:rowOff>295275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18C64613-1A4D-4974-ACCA-1E5EB60F7157}"/>
            </a:ext>
          </a:extLst>
        </xdr:cNvPr>
        <xdr:cNvSpPr>
          <a:spLocks noChangeArrowheads="1"/>
        </xdr:cNvSpPr>
      </xdr:nvSpPr>
      <xdr:spPr bwMode="auto">
        <a:xfrm>
          <a:off x="3048000" y="6038850"/>
          <a:ext cx="1143000" cy="8858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23</xdr:row>
      <xdr:rowOff>304800</xdr:rowOff>
    </xdr:from>
    <xdr:to>
      <xdr:col>22</xdr:col>
      <xdr:colOff>95250</xdr:colOff>
      <xdr:row>26</xdr:row>
      <xdr:rowOff>295275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AD72869F-927F-47D4-9E2C-9F00BE19F02D}"/>
            </a:ext>
          </a:extLst>
        </xdr:cNvPr>
        <xdr:cNvSpPr>
          <a:spLocks noChangeArrowheads="1"/>
        </xdr:cNvSpPr>
      </xdr:nvSpPr>
      <xdr:spPr bwMode="auto">
        <a:xfrm>
          <a:off x="5029200" y="7219950"/>
          <a:ext cx="1143000" cy="8858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0</xdr:colOff>
      <xdr:row>15</xdr:row>
      <xdr:rowOff>304800</xdr:rowOff>
    </xdr:from>
    <xdr:to>
      <xdr:col>26</xdr:col>
      <xdr:colOff>95250</xdr:colOff>
      <xdr:row>18</xdr:row>
      <xdr:rowOff>295275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24B11D7F-88F7-4C47-8DC0-B34F38FF7BC5}"/>
            </a:ext>
          </a:extLst>
        </xdr:cNvPr>
        <xdr:cNvSpPr>
          <a:spLocks noChangeArrowheads="1"/>
        </xdr:cNvSpPr>
      </xdr:nvSpPr>
      <xdr:spPr bwMode="auto">
        <a:xfrm>
          <a:off x="6076950" y="4857750"/>
          <a:ext cx="1076325" cy="8858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7</xdr:row>
      <xdr:rowOff>304800</xdr:rowOff>
    </xdr:from>
    <xdr:to>
      <xdr:col>22</xdr:col>
      <xdr:colOff>95250</xdr:colOff>
      <xdr:row>10</xdr:row>
      <xdr:rowOff>295275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D5429D98-7497-4AC0-B0DA-0A8A8266A014}"/>
            </a:ext>
          </a:extLst>
        </xdr:cNvPr>
        <xdr:cNvSpPr>
          <a:spLocks noChangeArrowheads="1"/>
        </xdr:cNvSpPr>
      </xdr:nvSpPr>
      <xdr:spPr bwMode="auto">
        <a:xfrm>
          <a:off x="5029200" y="2495550"/>
          <a:ext cx="1143000" cy="8858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7</xdr:row>
      <xdr:rowOff>304800</xdr:rowOff>
    </xdr:from>
    <xdr:to>
      <xdr:col>49</xdr:col>
      <xdr:colOff>95250</xdr:colOff>
      <xdr:row>10</xdr:row>
      <xdr:rowOff>295275</xdr:rowOff>
    </xdr:to>
    <xdr:sp macro="" textlink="">
      <xdr:nvSpPr>
        <xdr:cNvPr id="7" name="AutoShape 8">
          <a:extLst>
            <a:ext uri="{FF2B5EF4-FFF2-40B4-BE49-F238E27FC236}">
              <a16:creationId xmlns:a16="http://schemas.microsoft.com/office/drawing/2014/main" id="{72600310-0179-41E4-AD40-8FB12C160B60}"/>
            </a:ext>
          </a:extLst>
        </xdr:cNvPr>
        <xdr:cNvSpPr>
          <a:spLocks noChangeArrowheads="1"/>
        </xdr:cNvSpPr>
      </xdr:nvSpPr>
      <xdr:spPr bwMode="auto">
        <a:xfrm>
          <a:off x="11553825" y="2495550"/>
          <a:ext cx="1143000" cy="8858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222250</xdr:colOff>
      <xdr:row>15</xdr:row>
      <xdr:rowOff>222250</xdr:rowOff>
    </xdr:from>
    <xdr:to>
      <xdr:col>45</xdr:col>
      <xdr:colOff>79375</xdr:colOff>
      <xdr:row>18</xdr:row>
      <xdr:rowOff>203200</xdr:rowOff>
    </xdr:to>
    <xdr:sp macro="" textlink="">
      <xdr:nvSpPr>
        <xdr:cNvPr id="8" name="AutoShape 9">
          <a:extLst>
            <a:ext uri="{FF2B5EF4-FFF2-40B4-BE49-F238E27FC236}">
              <a16:creationId xmlns:a16="http://schemas.microsoft.com/office/drawing/2014/main" id="{4CD8EA23-FE86-47B4-AD16-6CE688CF43A6}"/>
            </a:ext>
          </a:extLst>
        </xdr:cNvPr>
        <xdr:cNvSpPr>
          <a:spLocks noChangeArrowheads="1"/>
        </xdr:cNvSpPr>
      </xdr:nvSpPr>
      <xdr:spPr bwMode="auto">
        <a:xfrm>
          <a:off x="10302875" y="3937000"/>
          <a:ext cx="1063625" cy="679450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0</xdr:colOff>
      <xdr:row>23</xdr:row>
      <xdr:rowOff>304800</xdr:rowOff>
    </xdr:from>
    <xdr:to>
      <xdr:col>49</xdr:col>
      <xdr:colOff>95250</xdr:colOff>
      <xdr:row>26</xdr:row>
      <xdr:rowOff>295275</xdr:rowOff>
    </xdr:to>
    <xdr:sp macro="" textlink="">
      <xdr:nvSpPr>
        <xdr:cNvPr id="9" name="AutoShape 10">
          <a:extLst>
            <a:ext uri="{FF2B5EF4-FFF2-40B4-BE49-F238E27FC236}">
              <a16:creationId xmlns:a16="http://schemas.microsoft.com/office/drawing/2014/main" id="{DEC979E4-AAAC-412A-80A6-08D713E15707}"/>
            </a:ext>
          </a:extLst>
        </xdr:cNvPr>
        <xdr:cNvSpPr>
          <a:spLocks noChangeArrowheads="1"/>
        </xdr:cNvSpPr>
      </xdr:nvSpPr>
      <xdr:spPr bwMode="auto">
        <a:xfrm>
          <a:off x="11553825" y="7219950"/>
          <a:ext cx="1143000" cy="8858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11</xdr:row>
      <xdr:rowOff>304800</xdr:rowOff>
    </xdr:from>
    <xdr:to>
      <xdr:col>57</xdr:col>
      <xdr:colOff>95250</xdr:colOff>
      <xdr:row>14</xdr:row>
      <xdr:rowOff>295275</xdr:rowOff>
    </xdr:to>
    <xdr:sp macro="" textlink="">
      <xdr:nvSpPr>
        <xdr:cNvPr id="10" name="AutoShape 12">
          <a:extLst>
            <a:ext uri="{FF2B5EF4-FFF2-40B4-BE49-F238E27FC236}">
              <a16:creationId xmlns:a16="http://schemas.microsoft.com/office/drawing/2014/main" id="{7C8DEAC5-9709-43B6-84EE-789129657863}"/>
            </a:ext>
          </a:extLst>
        </xdr:cNvPr>
        <xdr:cNvSpPr>
          <a:spLocks noChangeArrowheads="1"/>
        </xdr:cNvSpPr>
      </xdr:nvSpPr>
      <xdr:spPr bwMode="auto">
        <a:xfrm>
          <a:off x="13554075" y="3676650"/>
          <a:ext cx="1143000" cy="8858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19</xdr:row>
      <xdr:rowOff>304800</xdr:rowOff>
    </xdr:from>
    <xdr:to>
      <xdr:col>57</xdr:col>
      <xdr:colOff>95250</xdr:colOff>
      <xdr:row>22</xdr:row>
      <xdr:rowOff>295275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C7A17051-6A64-4DDE-8813-C4087CA3163A}"/>
            </a:ext>
          </a:extLst>
        </xdr:cNvPr>
        <xdr:cNvSpPr>
          <a:spLocks noChangeArrowheads="1"/>
        </xdr:cNvSpPr>
      </xdr:nvSpPr>
      <xdr:spPr bwMode="auto">
        <a:xfrm>
          <a:off x="13554075" y="6038850"/>
          <a:ext cx="1143000" cy="885825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9525</xdr:colOff>
      <xdr:row>19</xdr:row>
      <xdr:rowOff>0</xdr:rowOff>
    </xdr:from>
    <xdr:to>
      <xdr:col>37</xdr:col>
      <xdr:colOff>0</xdr:colOff>
      <xdr:row>22</xdr:row>
      <xdr:rowOff>0</xdr:rowOff>
    </xdr:to>
    <xdr:sp macro="" textlink="">
      <xdr:nvSpPr>
        <xdr:cNvPr id="12" name="AutoShape 29">
          <a:extLst>
            <a:ext uri="{FF2B5EF4-FFF2-40B4-BE49-F238E27FC236}">
              <a16:creationId xmlns:a16="http://schemas.microsoft.com/office/drawing/2014/main" id="{4675EA68-CA85-47FB-9347-1131F0A61924}"/>
            </a:ext>
          </a:extLst>
        </xdr:cNvPr>
        <xdr:cNvSpPr>
          <a:spLocks noChangeArrowheads="1"/>
        </xdr:cNvSpPr>
      </xdr:nvSpPr>
      <xdr:spPr bwMode="auto">
        <a:xfrm>
          <a:off x="8105775" y="4635500"/>
          <a:ext cx="1054100" cy="6985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24</xdr:col>
      <xdr:colOff>15875</xdr:colOff>
      <xdr:row>37</xdr:row>
      <xdr:rowOff>209549</xdr:rowOff>
    </xdr:from>
    <xdr:ext cx="365125" cy="64248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2E1FBC5-F04C-E5C0-DDD9-265D5CFA1E52}"/>
            </a:ext>
          </a:extLst>
        </xdr:cNvPr>
        <xdr:cNvSpPr txBox="1"/>
      </xdr:nvSpPr>
      <xdr:spPr>
        <a:xfrm>
          <a:off x="5931958" y="8729132"/>
          <a:ext cx="3651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南箕輪</a:t>
          </a:r>
        </a:p>
      </xdr:txBody>
    </xdr:sp>
    <xdr:clientData/>
  </xdr:oneCellAnchor>
  <xdr:oneCellAnchor>
    <xdr:from>
      <xdr:col>32</xdr:col>
      <xdr:colOff>206375</xdr:colOff>
      <xdr:row>38</xdr:row>
      <xdr:rowOff>15875</xdr:rowOff>
    </xdr:from>
    <xdr:ext cx="365125" cy="82586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564BA1C-3958-4AC1-BB76-6D1F0EEDF84C}"/>
            </a:ext>
          </a:extLst>
        </xdr:cNvPr>
        <xdr:cNvSpPr txBox="1"/>
      </xdr:nvSpPr>
      <xdr:spPr>
        <a:xfrm>
          <a:off x="7561792" y="8757708"/>
          <a:ext cx="365125" cy="8258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伊那東部</a:t>
          </a:r>
          <a:endParaRPr kumimoji="1" lang="en-US" altLang="ja-JP" sz="1100"/>
        </a:p>
      </xdr:txBody>
    </xdr:sp>
    <xdr:clientData/>
  </xdr:oneCellAnchor>
  <xdr:twoCellAnchor>
    <xdr:from>
      <xdr:col>26</xdr:col>
      <xdr:colOff>1</xdr:colOff>
      <xdr:row>33</xdr:row>
      <xdr:rowOff>174625</xdr:rowOff>
    </xdr:from>
    <xdr:to>
      <xdr:col>32</xdr:col>
      <xdr:colOff>10584</xdr:colOff>
      <xdr:row>37</xdr:row>
      <xdr:rowOff>76200</xdr:rowOff>
    </xdr:to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43B4540E-33A9-4603-BBDF-43BA86778E77}"/>
            </a:ext>
          </a:extLst>
        </xdr:cNvPr>
        <xdr:cNvSpPr>
          <a:spLocks noChangeArrowheads="1"/>
        </xdr:cNvSpPr>
      </xdr:nvSpPr>
      <xdr:spPr bwMode="auto">
        <a:xfrm>
          <a:off x="6381751" y="7858125"/>
          <a:ext cx="984250" cy="748242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42333</xdr:colOff>
      <xdr:row>33</xdr:row>
      <xdr:rowOff>158750</xdr:rowOff>
    </xdr:from>
    <xdr:to>
      <xdr:col>42</xdr:col>
      <xdr:colOff>42334</xdr:colOff>
      <xdr:row>37</xdr:row>
      <xdr:rowOff>31750</xdr:rowOff>
    </xdr:to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id="{915874C3-4B9F-4E40-A9AE-E41B70AFDA7D}"/>
            </a:ext>
          </a:extLst>
        </xdr:cNvPr>
        <xdr:cNvSpPr>
          <a:spLocks noChangeArrowheads="1"/>
        </xdr:cNvSpPr>
      </xdr:nvSpPr>
      <xdr:spPr bwMode="auto">
        <a:xfrm>
          <a:off x="8403166" y="7831667"/>
          <a:ext cx="1132418" cy="719666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34</xdr:col>
      <xdr:colOff>58209</xdr:colOff>
      <xdr:row>38</xdr:row>
      <xdr:rowOff>21166</xdr:rowOff>
    </xdr:from>
    <xdr:ext cx="365125" cy="45910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E23562EF-FCE9-419A-B4CF-A2A3BFC65ECD}"/>
            </a:ext>
          </a:extLst>
        </xdr:cNvPr>
        <xdr:cNvSpPr txBox="1"/>
      </xdr:nvSpPr>
      <xdr:spPr>
        <a:xfrm>
          <a:off x="7932209" y="8762999"/>
          <a:ext cx="3651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春富</a:t>
          </a:r>
        </a:p>
      </xdr:txBody>
    </xdr:sp>
    <xdr:clientData/>
  </xdr:oneCellAnchor>
  <xdr:oneCellAnchor>
    <xdr:from>
      <xdr:col>42</xdr:col>
      <xdr:colOff>127000</xdr:colOff>
      <xdr:row>38</xdr:row>
      <xdr:rowOff>0</xdr:rowOff>
    </xdr:from>
    <xdr:ext cx="365125" cy="45910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BD12CE5F-32C7-4619-8DE5-02A67F60E5BA}"/>
            </a:ext>
          </a:extLst>
        </xdr:cNvPr>
        <xdr:cNvSpPr txBox="1"/>
      </xdr:nvSpPr>
      <xdr:spPr>
        <a:xfrm>
          <a:off x="9620250" y="8731250"/>
          <a:ext cx="3651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辰野</a:t>
          </a:r>
        </a:p>
      </xdr:txBody>
    </xdr:sp>
    <xdr:clientData/>
  </xdr:oneCellAnchor>
  <xdr:twoCellAnchor>
    <xdr:from>
      <xdr:col>2</xdr:col>
      <xdr:colOff>0</xdr:colOff>
      <xdr:row>16</xdr:row>
      <xdr:rowOff>164040</xdr:rowOff>
    </xdr:from>
    <xdr:to>
      <xdr:col>6</xdr:col>
      <xdr:colOff>63500</xdr:colOff>
      <xdr:row>20</xdr:row>
      <xdr:rowOff>68790</xdr:rowOff>
    </xdr:to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C5D065DB-BCC2-42EE-B470-3AEBE81C83AD}"/>
            </a:ext>
          </a:extLst>
        </xdr:cNvPr>
        <xdr:cNvSpPr>
          <a:spLocks noChangeArrowheads="1"/>
        </xdr:cNvSpPr>
      </xdr:nvSpPr>
      <xdr:spPr bwMode="auto">
        <a:xfrm>
          <a:off x="455083" y="4037540"/>
          <a:ext cx="941917" cy="783167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60</xdr:col>
      <xdr:colOff>243415</xdr:colOff>
      <xdr:row>16</xdr:row>
      <xdr:rowOff>169333</xdr:rowOff>
    </xdr:from>
    <xdr:to>
      <xdr:col>65</xdr:col>
      <xdr:colOff>84666</xdr:colOff>
      <xdr:row>20</xdr:row>
      <xdr:rowOff>137583</xdr:rowOff>
    </xdr:to>
    <xdr:sp macro="" textlink="">
      <xdr:nvSpPr>
        <xdr:cNvPr id="25" name="AutoShape 6">
          <a:extLst>
            <a:ext uri="{FF2B5EF4-FFF2-40B4-BE49-F238E27FC236}">
              <a16:creationId xmlns:a16="http://schemas.microsoft.com/office/drawing/2014/main" id="{1F39CC46-876B-4D6B-A6C6-ADB11EC48BE0}"/>
            </a:ext>
          </a:extLst>
        </xdr:cNvPr>
        <xdr:cNvSpPr>
          <a:spLocks noChangeArrowheads="1"/>
        </xdr:cNvSpPr>
      </xdr:nvSpPr>
      <xdr:spPr bwMode="auto">
        <a:xfrm>
          <a:off x="14456832" y="4042833"/>
          <a:ext cx="984251" cy="857250"/>
        </a:xfrm>
        <a:prstGeom prst="bracketPair">
          <a:avLst>
            <a:gd name="adj" fmla="val 1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0</xdr:rowOff>
    </xdr:from>
    <xdr:to>
      <xdr:col>25</xdr:col>
      <xdr:colOff>9525</xdr:colOff>
      <xdr:row>10</xdr:row>
      <xdr:rowOff>0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4310BDAD-4569-45FD-A44A-589C64D1DE08}"/>
            </a:ext>
          </a:extLst>
        </xdr:cNvPr>
        <xdr:cNvSpPr>
          <a:spLocks noChangeArrowheads="1"/>
        </xdr:cNvSpPr>
      </xdr:nvSpPr>
      <xdr:spPr bwMode="auto">
        <a:xfrm>
          <a:off x="2946400" y="15494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4</xdr:row>
      <xdr:rowOff>0</xdr:rowOff>
    </xdr:from>
    <xdr:to>
      <xdr:col>17</xdr:col>
      <xdr:colOff>9525</xdr:colOff>
      <xdr:row>7</xdr:row>
      <xdr:rowOff>0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B07094FD-F468-48BD-84FA-F9A394801E20}"/>
            </a:ext>
          </a:extLst>
        </xdr:cNvPr>
        <xdr:cNvSpPr>
          <a:spLocks noChangeArrowheads="1"/>
        </xdr:cNvSpPr>
      </xdr:nvSpPr>
      <xdr:spPr bwMode="auto">
        <a:xfrm>
          <a:off x="1920875" y="8636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</xdr:row>
      <xdr:rowOff>9525</xdr:rowOff>
    </xdr:from>
    <xdr:to>
      <xdr:col>25</xdr:col>
      <xdr:colOff>0</xdr:colOff>
      <xdr:row>7</xdr:row>
      <xdr:rowOff>0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461347F5-0A5A-4C9C-B29A-89A7B03DA040}"/>
            </a:ext>
          </a:extLst>
        </xdr:cNvPr>
        <xdr:cNvSpPr>
          <a:spLocks noChangeArrowheads="1"/>
        </xdr:cNvSpPr>
      </xdr:nvSpPr>
      <xdr:spPr bwMode="auto">
        <a:xfrm>
          <a:off x="2946400" y="873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9525</xdr:rowOff>
    </xdr:from>
    <xdr:to>
      <xdr:col>9</xdr:col>
      <xdr:colOff>0</xdr:colOff>
      <xdr:row>12</xdr:row>
      <xdr:rowOff>180975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B57EB68E-7D95-46AA-B538-F332EF496614}"/>
            </a:ext>
          </a:extLst>
        </xdr:cNvPr>
        <xdr:cNvSpPr>
          <a:spLocks noChangeArrowheads="1"/>
        </xdr:cNvSpPr>
      </xdr:nvSpPr>
      <xdr:spPr bwMode="auto">
        <a:xfrm>
          <a:off x="876300" y="22447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10</xdr:row>
      <xdr:rowOff>0</xdr:rowOff>
    </xdr:from>
    <xdr:to>
      <xdr:col>17</xdr:col>
      <xdr:colOff>0</xdr:colOff>
      <xdr:row>12</xdr:row>
      <xdr:rowOff>180975</xdr:rowOff>
    </xdr:to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19FB0B56-D819-4998-A0BF-5D5BEEE32B40}"/>
            </a:ext>
          </a:extLst>
        </xdr:cNvPr>
        <xdr:cNvSpPr>
          <a:spLocks noChangeArrowheads="1"/>
        </xdr:cNvSpPr>
      </xdr:nvSpPr>
      <xdr:spPr bwMode="auto">
        <a:xfrm>
          <a:off x="1911350" y="22352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7</xdr:row>
      <xdr:rowOff>9525</xdr:rowOff>
    </xdr:from>
    <xdr:to>
      <xdr:col>8</xdr:col>
      <xdr:colOff>57150</xdr:colOff>
      <xdr:row>10</xdr:row>
      <xdr:rowOff>9525</xdr:rowOff>
    </xdr:to>
    <xdr:sp macro="" textlink="">
      <xdr:nvSpPr>
        <xdr:cNvPr id="7" name="AutoShape 24">
          <a:extLst>
            <a:ext uri="{FF2B5EF4-FFF2-40B4-BE49-F238E27FC236}">
              <a16:creationId xmlns:a16="http://schemas.microsoft.com/office/drawing/2014/main" id="{EA87FF43-C70D-4F78-AAE5-0E631DAE2AD9}"/>
            </a:ext>
          </a:extLst>
        </xdr:cNvPr>
        <xdr:cNvSpPr>
          <a:spLocks noChangeArrowheads="1"/>
        </xdr:cNvSpPr>
      </xdr:nvSpPr>
      <xdr:spPr bwMode="auto">
        <a:xfrm>
          <a:off x="873125" y="15589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7</xdr:row>
      <xdr:rowOff>0</xdr:rowOff>
    </xdr:from>
    <xdr:to>
      <xdr:col>33</xdr:col>
      <xdr:colOff>9525</xdr:colOff>
      <xdr:row>10</xdr:row>
      <xdr:rowOff>0</xdr:rowOff>
    </xdr:to>
    <xdr:sp macro="" textlink="">
      <xdr:nvSpPr>
        <xdr:cNvPr id="8" name="AutoShape 70">
          <a:extLst>
            <a:ext uri="{FF2B5EF4-FFF2-40B4-BE49-F238E27FC236}">
              <a16:creationId xmlns:a16="http://schemas.microsoft.com/office/drawing/2014/main" id="{7D08B39F-5FBF-4DDB-B844-49857258C39F}"/>
            </a:ext>
          </a:extLst>
        </xdr:cNvPr>
        <xdr:cNvSpPr>
          <a:spLocks noChangeArrowheads="1"/>
        </xdr:cNvSpPr>
      </xdr:nvSpPr>
      <xdr:spPr bwMode="auto">
        <a:xfrm>
          <a:off x="3981450" y="15494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4</xdr:row>
      <xdr:rowOff>9525</xdr:rowOff>
    </xdr:from>
    <xdr:to>
      <xdr:col>33</xdr:col>
      <xdr:colOff>0</xdr:colOff>
      <xdr:row>7</xdr:row>
      <xdr:rowOff>0</xdr:rowOff>
    </xdr:to>
    <xdr:sp macro="" textlink="">
      <xdr:nvSpPr>
        <xdr:cNvPr id="9" name="AutoShape 71">
          <a:extLst>
            <a:ext uri="{FF2B5EF4-FFF2-40B4-BE49-F238E27FC236}">
              <a16:creationId xmlns:a16="http://schemas.microsoft.com/office/drawing/2014/main" id="{F5F8259B-6955-4094-9AF8-BE97AB070CDD}"/>
            </a:ext>
          </a:extLst>
        </xdr:cNvPr>
        <xdr:cNvSpPr>
          <a:spLocks noChangeArrowheads="1"/>
        </xdr:cNvSpPr>
      </xdr:nvSpPr>
      <xdr:spPr bwMode="auto">
        <a:xfrm>
          <a:off x="3981450" y="873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13</xdr:row>
      <xdr:rowOff>9525</xdr:rowOff>
    </xdr:from>
    <xdr:to>
      <xdr:col>9</xdr:col>
      <xdr:colOff>0</xdr:colOff>
      <xdr:row>16</xdr:row>
      <xdr:rowOff>0</xdr:rowOff>
    </xdr:to>
    <xdr:sp macro="" textlink="">
      <xdr:nvSpPr>
        <xdr:cNvPr id="10" name="AutoShape 86">
          <a:extLst>
            <a:ext uri="{FF2B5EF4-FFF2-40B4-BE49-F238E27FC236}">
              <a16:creationId xmlns:a16="http://schemas.microsoft.com/office/drawing/2014/main" id="{181F36FC-EDAB-47B0-93A1-C2318AD7C099}"/>
            </a:ext>
          </a:extLst>
        </xdr:cNvPr>
        <xdr:cNvSpPr>
          <a:spLocks noChangeArrowheads="1"/>
        </xdr:cNvSpPr>
      </xdr:nvSpPr>
      <xdr:spPr bwMode="auto">
        <a:xfrm>
          <a:off x="876300" y="29305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17</xdr:col>
      <xdr:colOff>0</xdr:colOff>
      <xdr:row>15</xdr:row>
      <xdr:rowOff>180975</xdr:rowOff>
    </xdr:to>
    <xdr:sp macro="" textlink="">
      <xdr:nvSpPr>
        <xdr:cNvPr id="11" name="AutoShape 87">
          <a:extLst>
            <a:ext uri="{FF2B5EF4-FFF2-40B4-BE49-F238E27FC236}">
              <a16:creationId xmlns:a16="http://schemas.microsoft.com/office/drawing/2014/main" id="{AB51153C-30DE-439E-A144-07C2759410BF}"/>
            </a:ext>
          </a:extLst>
        </xdr:cNvPr>
        <xdr:cNvSpPr>
          <a:spLocks noChangeArrowheads="1"/>
        </xdr:cNvSpPr>
      </xdr:nvSpPr>
      <xdr:spPr bwMode="auto">
        <a:xfrm>
          <a:off x="1911350" y="2921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13</xdr:row>
      <xdr:rowOff>0</xdr:rowOff>
    </xdr:from>
    <xdr:to>
      <xdr:col>25</xdr:col>
      <xdr:colOff>0</xdr:colOff>
      <xdr:row>15</xdr:row>
      <xdr:rowOff>180975</xdr:rowOff>
    </xdr:to>
    <xdr:sp macro="" textlink="">
      <xdr:nvSpPr>
        <xdr:cNvPr id="12" name="AutoShape 88">
          <a:extLst>
            <a:ext uri="{FF2B5EF4-FFF2-40B4-BE49-F238E27FC236}">
              <a16:creationId xmlns:a16="http://schemas.microsoft.com/office/drawing/2014/main" id="{5BCB6E10-C529-4ED0-999B-F23150B89DBF}"/>
            </a:ext>
          </a:extLst>
        </xdr:cNvPr>
        <xdr:cNvSpPr>
          <a:spLocks noChangeArrowheads="1"/>
        </xdr:cNvSpPr>
      </xdr:nvSpPr>
      <xdr:spPr bwMode="auto">
        <a:xfrm>
          <a:off x="2946400" y="2921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10</xdr:row>
      <xdr:rowOff>0</xdr:rowOff>
    </xdr:from>
    <xdr:to>
      <xdr:col>33</xdr:col>
      <xdr:colOff>9525</xdr:colOff>
      <xdr:row>13</xdr:row>
      <xdr:rowOff>0</xdr:rowOff>
    </xdr:to>
    <xdr:sp macro="" textlink="">
      <xdr:nvSpPr>
        <xdr:cNvPr id="13" name="AutoShape 89">
          <a:extLst>
            <a:ext uri="{FF2B5EF4-FFF2-40B4-BE49-F238E27FC236}">
              <a16:creationId xmlns:a16="http://schemas.microsoft.com/office/drawing/2014/main" id="{F4796C8B-535C-4D56-8118-0118621BF9A6}"/>
            </a:ext>
          </a:extLst>
        </xdr:cNvPr>
        <xdr:cNvSpPr>
          <a:spLocks noChangeArrowheads="1"/>
        </xdr:cNvSpPr>
      </xdr:nvSpPr>
      <xdr:spPr bwMode="auto">
        <a:xfrm>
          <a:off x="3981450" y="2235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7</xdr:row>
      <xdr:rowOff>0</xdr:rowOff>
    </xdr:from>
    <xdr:to>
      <xdr:col>64</xdr:col>
      <xdr:colOff>9525</xdr:colOff>
      <xdr:row>10</xdr:row>
      <xdr:rowOff>0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4E8DC0AE-8219-4447-9BEA-E0E9463729B9}"/>
            </a:ext>
          </a:extLst>
        </xdr:cNvPr>
        <xdr:cNvSpPr>
          <a:spLocks noChangeArrowheads="1"/>
        </xdr:cNvSpPr>
      </xdr:nvSpPr>
      <xdr:spPr bwMode="auto">
        <a:xfrm>
          <a:off x="8991600" y="15494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4</xdr:row>
      <xdr:rowOff>0</xdr:rowOff>
    </xdr:from>
    <xdr:to>
      <xdr:col>56</xdr:col>
      <xdr:colOff>9525</xdr:colOff>
      <xdr:row>7</xdr:row>
      <xdr:rowOff>0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5A17FC10-BA48-49E9-A84C-0BB2048B6864}"/>
            </a:ext>
          </a:extLst>
        </xdr:cNvPr>
        <xdr:cNvSpPr>
          <a:spLocks noChangeArrowheads="1"/>
        </xdr:cNvSpPr>
      </xdr:nvSpPr>
      <xdr:spPr bwMode="auto">
        <a:xfrm>
          <a:off x="7966075" y="8636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</xdr:row>
      <xdr:rowOff>9525</xdr:rowOff>
    </xdr:from>
    <xdr:to>
      <xdr:col>64</xdr:col>
      <xdr:colOff>0</xdr:colOff>
      <xdr:row>7</xdr:row>
      <xdr:rowOff>0</xdr:rowOff>
    </xdr:to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165F4789-4F53-44E7-B532-B269D6F12137}"/>
            </a:ext>
          </a:extLst>
        </xdr:cNvPr>
        <xdr:cNvSpPr>
          <a:spLocks noChangeArrowheads="1"/>
        </xdr:cNvSpPr>
      </xdr:nvSpPr>
      <xdr:spPr bwMode="auto">
        <a:xfrm>
          <a:off x="8991600" y="873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10</xdr:row>
      <xdr:rowOff>9525</xdr:rowOff>
    </xdr:from>
    <xdr:to>
      <xdr:col>48</xdr:col>
      <xdr:colOff>0</xdr:colOff>
      <xdr:row>12</xdr:row>
      <xdr:rowOff>180975</xdr:rowOff>
    </xdr:to>
    <xdr:sp macro="" textlink="">
      <xdr:nvSpPr>
        <xdr:cNvPr id="17" name="AutoShape 16">
          <a:extLst>
            <a:ext uri="{FF2B5EF4-FFF2-40B4-BE49-F238E27FC236}">
              <a16:creationId xmlns:a16="http://schemas.microsoft.com/office/drawing/2014/main" id="{E7DE58CB-2BD0-4C88-9A7F-94923BF14FD4}"/>
            </a:ext>
          </a:extLst>
        </xdr:cNvPr>
        <xdr:cNvSpPr>
          <a:spLocks noChangeArrowheads="1"/>
        </xdr:cNvSpPr>
      </xdr:nvSpPr>
      <xdr:spPr bwMode="auto">
        <a:xfrm>
          <a:off x="6921500" y="22447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10</xdr:row>
      <xdr:rowOff>0</xdr:rowOff>
    </xdr:from>
    <xdr:to>
      <xdr:col>56</xdr:col>
      <xdr:colOff>0</xdr:colOff>
      <xdr:row>12</xdr:row>
      <xdr:rowOff>180975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7E3660FF-F54C-419C-B895-BA32C46C5942}"/>
            </a:ext>
          </a:extLst>
        </xdr:cNvPr>
        <xdr:cNvSpPr>
          <a:spLocks noChangeArrowheads="1"/>
        </xdr:cNvSpPr>
      </xdr:nvSpPr>
      <xdr:spPr bwMode="auto">
        <a:xfrm>
          <a:off x="7956550" y="22352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7</xdr:row>
      <xdr:rowOff>9525</xdr:rowOff>
    </xdr:from>
    <xdr:to>
      <xdr:col>47</xdr:col>
      <xdr:colOff>57150</xdr:colOff>
      <xdr:row>10</xdr:row>
      <xdr:rowOff>9525</xdr:rowOff>
    </xdr:to>
    <xdr:sp macro="" textlink="">
      <xdr:nvSpPr>
        <xdr:cNvPr id="19" name="AutoShape 24">
          <a:extLst>
            <a:ext uri="{FF2B5EF4-FFF2-40B4-BE49-F238E27FC236}">
              <a16:creationId xmlns:a16="http://schemas.microsoft.com/office/drawing/2014/main" id="{0C9E69EA-D93C-47AB-B3D2-B72FDC315B3F}"/>
            </a:ext>
          </a:extLst>
        </xdr:cNvPr>
        <xdr:cNvSpPr>
          <a:spLocks noChangeArrowheads="1"/>
        </xdr:cNvSpPr>
      </xdr:nvSpPr>
      <xdr:spPr bwMode="auto">
        <a:xfrm>
          <a:off x="6918325" y="15589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7</xdr:row>
      <xdr:rowOff>0</xdr:rowOff>
    </xdr:from>
    <xdr:to>
      <xdr:col>72</xdr:col>
      <xdr:colOff>9525</xdr:colOff>
      <xdr:row>10</xdr:row>
      <xdr:rowOff>0</xdr:rowOff>
    </xdr:to>
    <xdr:sp macro="" textlink="">
      <xdr:nvSpPr>
        <xdr:cNvPr id="20" name="AutoShape 70">
          <a:extLst>
            <a:ext uri="{FF2B5EF4-FFF2-40B4-BE49-F238E27FC236}">
              <a16:creationId xmlns:a16="http://schemas.microsoft.com/office/drawing/2014/main" id="{5E42B05C-7D75-4B4E-BD22-88FA63C6A760}"/>
            </a:ext>
          </a:extLst>
        </xdr:cNvPr>
        <xdr:cNvSpPr>
          <a:spLocks noChangeArrowheads="1"/>
        </xdr:cNvSpPr>
      </xdr:nvSpPr>
      <xdr:spPr bwMode="auto">
        <a:xfrm>
          <a:off x="10026650" y="15494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</xdr:row>
      <xdr:rowOff>9525</xdr:rowOff>
    </xdr:from>
    <xdr:to>
      <xdr:col>72</xdr:col>
      <xdr:colOff>0</xdr:colOff>
      <xdr:row>7</xdr:row>
      <xdr:rowOff>0</xdr:rowOff>
    </xdr:to>
    <xdr:sp macro="" textlink="">
      <xdr:nvSpPr>
        <xdr:cNvPr id="21" name="AutoShape 71">
          <a:extLst>
            <a:ext uri="{FF2B5EF4-FFF2-40B4-BE49-F238E27FC236}">
              <a16:creationId xmlns:a16="http://schemas.microsoft.com/office/drawing/2014/main" id="{71FAAF0C-92A5-49CF-BF60-0E77F0AE88DA}"/>
            </a:ext>
          </a:extLst>
        </xdr:cNvPr>
        <xdr:cNvSpPr>
          <a:spLocks noChangeArrowheads="1"/>
        </xdr:cNvSpPr>
      </xdr:nvSpPr>
      <xdr:spPr bwMode="auto">
        <a:xfrm>
          <a:off x="10026650" y="873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13</xdr:row>
      <xdr:rowOff>9525</xdr:rowOff>
    </xdr:from>
    <xdr:to>
      <xdr:col>48</xdr:col>
      <xdr:colOff>0</xdr:colOff>
      <xdr:row>16</xdr:row>
      <xdr:rowOff>0</xdr:rowOff>
    </xdr:to>
    <xdr:sp macro="" textlink="">
      <xdr:nvSpPr>
        <xdr:cNvPr id="22" name="AutoShape 86">
          <a:extLst>
            <a:ext uri="{FF2B5EF4-FFF2-40B4-BE49-F238E27FC236}">
              <a16:creationId xmlns:a16="http://schemas.microsoft.com/office/drawing/2014/main" id="{F19EC921-6C19-4FD6-AEAB-CC3BDFFAA5C7}"/>
            </a:ext>
          </a:extLst>
        </xdr:cNvPr>
        <xdr:cNvSpPr>
          <a:spLocks noChangeArrowheads="1"/>
        </xdr:cNvSpPr>
      </xdr:nvSpPr>
      <xdr:spPr bwMode="auto">
        <a:xfrm>
          <a:off x="6921500" y="29305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13</xdr:row>
      <xdr:rowOff>0</xdr:rowOff>
    </xdr:from>
    <xdr:to>
      <xdr:col>56</xdr:col>
      <xdr:colOff>0</xdr:colOff>
      <xdr:row>15</xdr:row>
      <xdr:rowOff>180975</xdr:rowOff>
    </xdr:to>
    <xdr:sp macro="" textlink="">
      <xdr:nvSpPr>
        <xdr:cNvPr id="23" name="AutoShape 87">
          <a:extLst>
            <a:ext uri="{FF2B5EF4-FFF2-40B4-BE49-F238E27FC236}">
              <a16:creationId xmlns:a16="http://schemas.microsoft.com/office/drawing/2014/main" id="{38BBB8B3-A310-4BCD-810E-0FF413F25705}"/>
            </a:ext>
          </a:extLst>
        </xdr:cNvPr>
        <xdr:cNvSpPr>
          <a:spLocks noChangeArrowheads="1"/>
        </xdr:cNvSpPr>
      </xdr:nvSpPr>
      <xdr:spPr bwMode="auto">
        <a:xfrm>
          <a:off x="7956550" y="2921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13</xdr:row>
      <xdr:rowOff>0</xdr:rowOff>
    </xdr:from>
    <xdr:to>
      <xdr:col>64</xdr:col>
      <xdr:colOff>0</xdr:colOff>
      <xdr:row>15</xdr:row>
      <xdr:rowOff>180975</xdr:rowOff>
    </xdr:to>
    <xdr:sp macro="" textlink="">
      <xdr:nvSpPr>
        <xdr:cNvPr id="24" name="AutoShape 88">
          <a:extLst>
            <a:ext uri="{FF2B5EF4-FFF2-40B4-BE49-F238E27FC236}">
              <a16:creationId xmlns:a16="http://schemas.microsoft.com/office/drawing/2014/main" id="{5D2A53A4-6EA9-4B63-83DD-D79FBDEB9F81}"/>
            </a:ext>
          </a:extLst>
        </xdr:cNvPr>
        <xdr:cNvSpPr>
          <a:spLocks noChangeArrowheads="1"/>
        </xdr:cNvSpPr>
      </xdr:nvSpPr>
      <xdr:spPr bwMode="auto">
        <a:xfrm>
          <a:off x="8991600" y="2921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10</xdr:row>
      <xdr:rowOff>0</xdr:rowOff>
    </xdr:from>
    <xdr:to>
      <xdr:col>72</xdr:col>
      <xdr:colOff>9525</xdr:colOff>
      <xdr:row>13</xdr:row>
      <xdr:rowOff>0</xdr:rowOff>
    </xdr:to>
    <xdr:sp macro="" textlink="">
      <xdr:nvSpPr>
        <xdr:cNvPr id="25" name="AutoShape 89">
          <a:extLst>
            <a:ext uri="{FF2B5EF4-FFF2-40B4-BE49-F238E27FC236}">
              <a16:creationId xmlns:a16="http://schemas.microsoft.com/office/drawing/2014/main" id="{770CC1B1-BA04-410E-BAA1-42243FBA16C4}"/>
            </a:ext>
          </a:extLst>
        </xdr:cNvPr>
        <xdr:cNvSpPr>
          <a:spLocks noChangeArrowheads="1"/>
        </xdr:cNvSpPr>
      </xdr:nvSpPr>
      <xdr:spPr bwMode="auto">
        <a:xfrm>
          <a:off x="10026650" y="2235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25</xdr:row>
      <xdr:rowOff>0</xdr:rowOff>
    </xdr:from>
    <xdr:to>
      <xdr:col>25</xdr:col>
      <xdr:colOff>9525</xdr:colOff>
      <xdr:row>28</xdr:row>
      <xdr:rowOff>0</xdr:rowOff>
    </xdr:to>
    <xdr:sp macro="" textlink="">
      <xdr:nvSpPr>
        <xdr:cNvPr id="26" name="AutoShape 13">
          <a:extLst>
            <a:ext uri="{FF2B5EF4-FFF2-40B4-BE49-F238E27FC236}">
              <a16:creationId xmlns:a16="http://schemas.microsoft.com/office/drawing/2014/main" id="{8949BBB5-D414-4438-BB18-BD927F0E7407}"/>
            </a:ext>
          </a:extLst>
        </xdr:cNvPr>
        <xdr:cNvSpPr>
          <a:spLocks noChangeArrowheads="1"/>
        </xdr:cNvSpPr>
      </xdr:nvSpPr>
      <xdr:spPr bwMode="auto">
        <a:xfrm>
          <a:off x="2946400" y="5664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22</xdr:row>
      <xdr:rowOff>0</xdr:rowOff>
    </xdr:from>
    <xdr:to>
      <xdr:col>17</xdr:col>
      <xdr:colOff>9525</xdr:colOff>
      <xdr:row>25</xdr:row>
      <xdr:rowOff>0</xdr:rowOff>
    </xdr:to>
    <xdr:sp macro="" textlink="">
      <xdr:nvSpPr>
        <xdr:cNvPr id="27" name="AutoShape 14">
          <a:extLst>
            <a:ext uri="{FF2B5EF4-FFF2-40B4-BE49-F238E27FC236}">
              <a16:creationId xmlns:a16="http://schemas.microsoft.com/office/drawing/2014/main" id="{3D617D6B-EAC4-45D4-BFED-3FB23F08F7F3}"/>
            </a:ext>
          </a:extLst>
        </xdr:cNvPr>
        <xdr:cNvSpPr>
          <a:spLocks noChangeArrowheads="1"/>
        </xdr:cNvSpPr>
      </xdr:nvSpPr>
      <xdr:spPr bwMode="auto">
        <a:xfrm>
          <a:off x="1920875" y="49784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22</xdr:row>
      <xdr:rowOff>9525</xdr:rowOff>
    </xdr:from>
    <xdr:to>
      <xdr:col>25</xdr:col>
      <xdr:colOff>0</xdr:colOff>
      <xdr:row>25</xdr:row>
      <xdr:rowOff>0</xdr:rowOff>
    </xdr:to>
    <xdr:sp macro="" textlink="">
      <xdr:nvSpPr>
        <xdr:cNvPr id="28" name="AutoShape 15">
          <a:extLst>
            <a:ext uri="{FF2B5EF4-FFF2-40B4-BE49-F238E27FC236}">
              <a16:creationId xmlns:a16="http://schemas.microsoft.com/office/drawing/2014/main" id="{126C4199-A7A3-46EB-BB5A-86704EB5EC00}"/>
            </a:ext>
          </a:extLst>
        </xdr:cNvPr>
        <xdr:cNvSpPr>
          <a:spLocks noChangeArrowheads="1"/>
        </xdr:cNvSpPr>
      </xdr:nvSpPr>
      <xdr:spPr bwMode="auto">
        <a:xfrm>
          <a:off x="2946400" y="49879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28</xdr:row>
      <xdr:rowOff>9525</xdr:rowOff>
    </xdr:from>
    <xdr:to>
      <xdr:col>9</xdr:col>
      <xdr:colOff>0</xdr:colOff>
      <xdr:row>30</xdr:row>
      <xdr:rowOff>180975</xdr:rowOff>
    </xdr:to>
    <xdr:sp macro="" textlink="">
      <xdr:nvSpPr>
        <xdr:cNvPr id="29" name="AutoShape 16">
          <a:extLst>
            <a:ext uri="{FF2B5EF4-FFF2-40B4-BE49-F238E27FC236}">
              <a16:creationId xmlns:a16="http://schemas.microsoft.com/office/drawing/2014/main" id="{311A08A8-0C27-4D04-87F4-30B690EBFFEF}"/>
            </a:ext>
          </a:extLst>
        </xdr:cNvPr>
        <xdr:cNvSpPr>
          <a:spLocks noChangeArrowheads="1"/>
        </xdr:cNvSpPr>
      </xdr:nvSpPr>
      <xdr:spPr bwMode="auto">
        <a:xfrm>
          <a:off x="876300" y="63595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28</xdr:row>
      <xdr:rowOff>0</xdr:rowOff>
    </xdr:from>
    <xdr:to>
      <xdr:col>17</xdr:col>
      <xdr:colOff>0</xdr:colOff>
      <xdr:row>30</xdr:row>
      <xdr:rowOff>180975</xdr:rowOff>
    </xdr:to>
    <xdr:sp macro="" textlink="">
      <xdr:nvSpPr>
        <xdr:cNvPr id="30" name="AutoShape 17">
          <a:extLst>
            <a:ext uri="{FF2B5EF4-FFF2-40B4-BE49-F238E27FC236}">
              <a16:creationId xmlns:a16="http://schemas.microsoft.com/office/drawing/2014/main" id="{D28F54F2-E1F4-4F22-80E9-B02BB8326365}"/>
            </a:ext>
          </a:extLst>
        </xdr:cNvPr>
        <xdr:cNvSpPr>
          <a:spLocks noChangeArrowheads="1"/>
        </xdr:cNvSpPr>
      </xdr:nvSpPr>
      <xdr:spPr bwMode="auto">
        <a:xfrm>
          <a:off x="1911350" y="6350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25</xdr:row>
      <xdr:rowOff>9525</xdr:rowOff>
    </xdr:from>
    <xdr:to>
      <xdr:col>8</xdr:col>
      <xdr:colOff>57150</xdr:colOff>
      <xdr:row>28</xdr:row>
      <xdr:rowOff>9525</xdr:rowOff>
    </xdr:to>
    <xdr:sp macro="" textlink="">
      <xdr:nvSpPr>
        <xdr:cNvPr id="31" name="AutoShape 24">
          <a:extLst>
            <a:ext uri="{FF2B5EF4-FFF2-40B4-BE49-F238E27FC236}">
              <a16:creationId xmlns:a16="http://schemas.microsoft.com/office/drawing/2014/main" id="{5BC4D900-1E10-452D-9CC0-79E6F894A52E}"/>
            </a:ext>
          </a:extLst>
        </xdr:cNvPr>
        <xdr:cNvSpPr>
          <a:spLocks noChangeArrowheads="1"/>
        </xdr:cNvSpPr>
      </xdr:nvSpPr>
      <xdr:spPr bwMode="auto">
        <a:xfrm>
          <a:off x="873125" y="56737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25</xdr:row>
      <xdr:rowOff>0</xdr:rowOff>
    </xdr:from>
    <xdr:to>
      <xdr:col>33</xdr:col>
      <xdr:colOff>9525</xdr:colOff>
      <xdr:row>28</xdr:row>
      <xdr:rowOff>0</xdr:rowOff>
    </xdr:to>
    <xdr:sp macro="" textlink="">
      <xdr:nvSpPr>
        <xdr:cNvPr id="32" name="AutoShape 70">
          <a:extLst>
            <a:ext uri="{FF2B5EF4-FFF2-40B4-BE49-F238E27FC236}">
              <a16:creationId xmlns:a16="http://schemas.microsoft.com/office/drawing/2014/main" id="{F2C2A438-1438-459D-B44C-2DDFBA49CDA2}"/>
            </a:ext>
          </a:extLst>
        </xdr:cNvPr>
        <xdr:cNvSpPr>
          <a:spLocks noChangeArrowheads="1"/>
        </xdr:cNvSpPr>
      </xdr:nvSpPr>
      <xdr:spPr bwMode="auto">
        <a:xfrm>
          <a:off x="3981450" y="5664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22</xdr:row>
      <xdr:rowOff>9525</xdr:rowOff>
    </xdr:from>
    <xdr:to>
      <xdr:col>33</xdr:col>
      <xdr:colOff>0</xdr:colOff>
      <xdr:row>25</xdr:row>
      <xdr:rowOff>0</xdr:rowOff>
    </xdr:to>
    <xdr:sp macro="" textlink="">
      <xdr:nvSpPr>
        <xdr:cNvPr id="33" name="AutoShape 71">
          <a:extLst>
            <a:ext uri="{FF2B5EF4-FFF2-40B4-BE49-F238E27FC236}">
              <a16:creationId xmlns:a16="http://schemas.microsoft.com/office/drawing/2014/main" id="{410D8FA3-C0AE-43EC-B150-A9B3BF274707}"/>
            </a:ext>
          </a:extLst>
        </xdr:cNvPr>
        <xdr:cNvSpPr>
          <a:spLocks noChangeArrowheads="1"/>
        </xdr:cNvSpPr>
      </xdr:nvSpPr>
      <xdr:spPr bwMode="auto">
        <a:xfrm>
          <a:off x="3981450" y="49879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31</xdr:row>
      <xdr:rowOff>9525</xdr:rowOff>
    </xdr:from>
    <xdr:to>
      <xdr:col>9</xdr:col>
      <xdr:colOff>0</xdr:colOff>
      <xdr:row>34</xdr:row>
      <xdr:rowOff>0</xdr:rowOff>
    </xdr:to>
    <xdr:sp macro="" textlink="">
      <xdr:nvSpPr>
        <xdr:cNvPr id="34" name="AutoShape 86">
          <a:extLst>
            <a:ext uri="{FF2B5EF4-FFF2-40B4-BE49-F238E27FC236}">
              <a16:creationId xmlns:a16="http://schemas.microsoft.com/office/drawing/2014/main" id="{3CFB5A22-029E-4DFB-B39F-70AD99AC6421}"/>
            </a:ext>
          </a:extLst>
        </xdr:cNvPr>
        <xdr:cNvSpPr>
          <a:spLocks noChangeArrowheads="1"/>
        </xdr:cNvSpPr>
      </xdr:nvSpPr>
      <xdr:spPr bwMode="auto">
        <a:xfrm>
          <a:off x="876300" y="70453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31</xdr:row>
      <xdr:rowOff>0</xdr:rowOff>
    </xdr:from>
    <xdr:to>
      <xdr:col>17</xdr:col>
      <xdr:colOff>0</xdr:colOff>
      <xdr:row>33</xdr:row>
      <xdr:rowOff>180975</xdr:rowOff>
    </xdr:to>
    <xdr:sp macro="" textlink="">
      <xdr:nvSpPr>
        <xdr:cNvPr id="35" name="AutoShape 87">
          <a:extLst>
            <a:ext uri="{FF2B5EF4-FFF2-40B4-BE49-F238E27FC236}">
              <a16:creationId xmlns:a16="http://schemas.microsoft.com/office/drawing/2014/main" id="{D937A57A-E2A5-4B55-A457-83A7A035C7F6}"/>
            </a:ext>
          </a:extLst>
        </xdr:cNvPr>
        <xdr:cNvSpPr>
          <a:spLocks noChangeArrowheads="1"/>
        </xdr:cNvSpPr>
      </xdr:nvSpPr>
      <xdr:spPr bwMode="auto">
        <a:xfrm>
          <a:off x="1911350" y="7035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31</xdr:row>
      <xdr:rowOff>0</xdr:rowOff>
    </xdr:from>
    <xdr:to>
      <xdr:col>25</xdr:col>
      <xdr:colOff>0</xdr:colOff>
      <xdr:row>33</xdr:row>
      <xdr:rowOff>180975</xdr:rowOff>
    </xdr:to>
    <xdr:sp macro="" textlink="">
      <xdr:nvSpPr>
        <xdr:cNvPr id="36" name="AutoShape 88">
          <a:extLst>
            <a:ext uri="{FF2B5EF4-FFF2-40B4-BE49-F238E27FC236}">
              <a16:creationId xmlns:a16="http://schemas.microsoft.com/office/drawing/2014/main" id="{BFD36ACE-4699-44A6-B649-DD226191CF79}"/>
            </a:ext>
          </a:extLst>
        </xdr:cNvPr>
        <xdr:cNvSpPr>
          <a:spLocks noChangeArrowheads="1"/>
        </xdr:cNvSpPr>
      </xdr:nvSpPr>
      <xdr:spPr bwMode="auto">
        <a:xfrm>
          <a:off x="2946400" y="7035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0</xdr:colOff>
      <xdr:row>28</xdr:row>
      <xdr:rowOff>0</xdr:rowOff>
    </xdr:from>
    <xdr:to>
      <xdr:col>33</xdr:col>
      <xdr:colOff>9525</xdr:colOff>
      <xdr:row>31</xdr:row>
      <xdr:rowOff>0</xdr:rowOff>
    </xdr:to>
    <xdr:sp macro="" textlink="">
      <xdr:nvSpPr>
        <xdr:cNvPr id="37" name="AutoShape 89">
          <a:extLst>
            <a:ext uri="{FF2B5EF4-FFF2-40B4-BE49-F238E27FC236}">
              <a16:creationId xmlns:a16="http://schemas.microsoft.com/office/drawing/2014/main" id="{12144FA5-6C6A-4662-805C-FCBE2B91B10D}"/>
            </a:ext>
          </a:extLst>
        </xdr:cNvPr>
        <xdr:cNvSpPr>
          <a:spLocks noChangeArrowheads="1"/>
        </xdr:cNvSpPr>
      </xdr:nvSpPr>
      <xdr:spPr bwMode="auto">
        <a:xfrm>
          <a:off x="3981450" y="6350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25</xdr:row>
      <xdr:rowOff>0</xdr:rowOff>
    </xdr:from>
    <xdr:to>
      <xdr:col>64</xdr:col>
      <xdr:colOff>9525</xdr:colOff>
      <xdr:row>28</xdr:row>
      <xdr:rowOff>0</xdr:rowOff>
    </xdr:to>
    <xdr:sp macro="" textlink="">
      <xdr:nvSpPr>
        <xdr:cNvPr id="38" name="AutoShape 13">
          <a:extLst>
            <a:ext uri="{FF2B5EF4-FFF2-40B4-BE49-F238E27FC236}">
              <a16:creationId xmlns:a16="http://schemas.microsoft.com/office/drawing/2014/main" id="{6A21DBEB-99F3-4BFA-B8F1-3F40B100DE19}"/>
            </a:ext>
          </a:extLst>
        </xdr:cNvPr>
        <xdr:cNvSpPr>
          <a:spLocks noChangeArrowheads="1"/>
        </xdr:cNvSpPr>
      </xdr:nvSpPr>
      <xdr:spPr bwMode="auto">
        <a:xfrm>
          <a:off x="8991600" y="5664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22</xdr:row>
      <xdr:rowOff>0</xdr:rowOff>
    </xdr:from>
    <xdr:to>
      <xdr:col>56</xdr:col>
      <xdr:colOff>9525</xdr:colOff>
      <xdr:row>25</xdr:row>
      <xdr:rowOff>0</xdr:rowOff>
    </xdr:to>
    <xdr:sp macro="" textlink="">
      <xdr:nvSpPr>
        <xdr:cNvPr id="39" name="AutoShape 14">
          <a:extLst>
            <a:ext uri="{FF2B5EF4-FFF2-40B4-BE49-F238E27FC236}">
              <a16:creationId xmlns:a16="http://schemas.microsoft.com/office/drawing/2014/main" id="{F1A48AEE-7B63-45C7-AB77-EE21E48D5F70}"/>
            </a:ext>
          </a:extLst>
        </xdr:cNvPr>
        <xdr:cNvSpPr>
          <a:spLocks noChangeArrowheads="1"/>
        </xdr:cNvSpPr>
      </xdr:nvSpPr>
      <xdr:spPr bwMode="auto">
        <a:xfrm>
          <a:off x="7966075" y="49784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22</xdr:row>
      <xdr:rowOff>9525</xdr:rowOff>
    </xdr:from>
    <xdr:to>
      <xdr:col>64</xdr:col>
      <xdr:colOff>0</xdr:colOff>
      <xdr:row>25</xdr:row>
      <xdr:rowOff>0</xdr:rowOff>
    </xdr:to>
    <xdr:sp macro="" textlink="">
      <xdr:nvSpPr>
        <xdr:cNvPr id="40" name="AutoShape 15">
          <a:extLst>
            <a:ext uri="{FF2B5EF4-FFF2-40B4-BE49-F238E27FC236}">
              <a16:creationId xmlns:a16="http://schemas.microsoft.com/office/drawing/2014/main" id="{030BFD27-6A65-4ADE-BCA0-65FA9C2306C9}"/>
            </a:ext>
          </a:extLst>
        </xdr:cNvPr>
        <xdr:cNvSpPr>
          <a:spLocks noChangeArrowheads="1"/>
        </xdr:cNvSpPr>
      </xdr:nvSpPr>
      <xdr:spPr bwMode="auto">
        <a:xfrm>
          <a:off x="8991600" y="49879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28</xdr:row>
      <xdr:rowOff>30480</xdr:rowOff>
    </xdr:from>
    <xdr:to>
      <xdr:col>48</xdr:col>
      <xdr:colOff>0</xdr:colOff>
      <xdr:row>30</xdr:row>
      <xdr:rowOff>198120</xdr:rowOff>
    </xdr:to>
    <xdr:sp macro="" textlink="">
      <xdr:nvSpPr>
        <xdr:cNvPr id="41" name="AutoShape 16">
          <a:extLst>
            <a:ext uri="{FF2B5EF4-FFF2-40B4-BE49-F238E27FC236}">
              <a16:creationId xmlns:a16="http://schemas.microsoft.com/office/drawing/2014/main" id="{20B78019-BA38-49DC-84EF-C52F605EA41E}"/>
            </a:ext>
          </a:extLst>
        </xdr:cNvPr>
        <xdr:cNvSpPr>
          <a:spLocks noChangeArrowheads="1"/>
        </xdr:cNvSpPr>
      </xdr:nvSpPr>
      <xdr:spPr bwMode="auto">
        <a:xfrm>
          <a:off x="6921500" y="6380480"/>
          <a:ext cx="685800" cy="62484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28</xdr:row>
      <xdr:rowOff>0</xdr:rowOff>
    </xdr:from>
    <xdr:to>
      <xdr:col>56</xdr:col>
      <xdr:colOff>0</xdr:colOff>
      <xdr:row>30</xdr:row>
      <xdr:rowOff>180975</xdr:rowOff>
    </xdr:to>
    <xdr:sp macro="" textlink="">
      <xdr:nvSpPr>
        <xdr:cNvPr id="42" name="AutoShape 17">
          <a:extLst>
            <a:ext uri="{FF2B5EF4-FFF2-40B4-BE49-F238E27FC236}">
              <a16:creationId xmlns:a16="http://schemas.microsoft.com/office/drawing/2014/main" id="{740F1707-EB4D-4FA5-9DBB-64C77E336C2A}"/>
            </a:ext>
          </a:extLst>
        </xdr:cNvPr>
        <xdr:cNvSpPr>
          <a:spLocks noChangeArrowheads="1"/>
        </xdr:cNvSpPr>
      </xdr:nvSpPr>
      <xdr:spPr bwMode="auto">
        <a:xfrm>
          <a:off x="7956550" y="63500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25</xdr:row>
      <xdr:rowOff>9525</xdr:rowOff>
    </xdr:from>
    <xdr:to>
      <xdr:col>47</xdr:col>
      <xdr:colOff>57150</xdr:colOff>
      <xdr:row>28</xdr:row>
      <xdr:rowOff>9525</xdr:rowOff>
    </xdr:to>
    <xdr:sp macro="" textlink="">
      <xdr:nvSpPr>
        <xdr:cNvPr id="43" name="AutoShape 24">
          <a:extLst>
            <a:ext uri="{FF2B5EF4-FFF2-40B4-BE49-F238E27FC236}">
              <a16:creationId xmlns:a16="http://schemas.microsoft.com/office/drawing/2014/main" id="{A578B38C-C7AE-4FDE-BEBE-CF0D98997761}"/>
            </a:ext>
          </a:extLst>
        </xdr:cNvPr>
        <xdr:cNvSpPr>
          <a:spLocks noChangeArrowheads="1"/>
        </xdr:cNvSpPr>
      </xdr:nvSpPr>
      <xdr:spPr bwMode="auto">
        <a:xfrm>
          <a:off x="6918325" y="56737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25</xdr:row>
      <xdr:rowOff>0</xdr:rowOff>
    </xdr:from>
    <xdr:to>
      <xdr:col>72</xdr:col>
      <xdr:colOff>9525</xdr:colOff>
      <xdr:row>28</xdr:row>
      <xdr:rowOff>0</xdr:rowOff>
    </xdr:to>
    <xdr:sp macro="" textlink="">
      <xdr:nvSpPr>
        <xdr:cNvPr id="44" name="AutoShape 70">
          <a:extLst>
            <a:ext uri="{FF2B5EF4-FFF2-40B4-BE49-F238E27FC236}">
              <a16:creationId xmlns:a16="http://schemas.microsoft.com/office/drawing/2014/main" id="{D968D9CC-BBFE-4D54-B4B5-65000843E520}"/>
            </a:ext>
          </a:extLst>
        </xdr:cNvPr>
        <xdr:cNvSpPr>
          <a:spLocks noChangeArrowheads="1"/>
        </xdr:cNvSpPr>
      </xdr:nvSpPr>
      <xdr:spPr bwMode="auto">
        <a:xfrm>
          <a:off x="10026650" y="56642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22</xdr:row>
      <xdr:rowOff>9525</xdr:rowOff>
    </xdr:from>
    <xdr:to>
      <xdr:col>72</xdr:col>
      <xdr:colOff>0</xdr:colOff>
      <xdr:row>25</xdr:row>
      <xdr:rowOff>0</xdr:rowOff>
    </xdr:to>
    <xdr:sp macro="" textlink="">
      <xdr:nvSpPr>
        <xdr:cNvPr id="45" name="AutoShape 71">
          <a:extLst>
            <a:ext uri="{FF2B5EF4-FFF2-40B4-BE49-F238E27FC236}">
              <a16:creationId xmlns:a16="http://schemas.microsoft.com/office/drawing/2014/main" id="{41A81738-5AC1-4993-8009-84BBB5FBF401}"/>
            </a:ext>
          </a:extLst>
        </xdr:cNvPr>
        <xdr:cNvSpPr>
          <a:spLocks noChangeArrowheads="1"/>
        </xdr:cNvSpPr>
      </xdr:nvSpPr>
      <xdr:spPr bwMode="auto">
        <a:xfrm>
          <a:off x="10026650" y="49879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31</xdr:row>
      <xdr:rowOff>9525</xdr:rowOff>
    </xdr:from>
    <xdr:to>
      <xdr:col>48</xdr:col>
      <xdr:colOff>0</xdr:colOff>
      <xdr:row>34</xdr:row>
      <xdr:rowOff>0</xdr:rowOff>
    </xdr:to>
    <xdr:sp macro="" textlink="">
      <xdr:nvSpPr>
        <xdr:cNvPr id="46" name="AutoShape 86">
          <a:extLst>
            <a:ext uri="{FF2B5EF4-FFF2-40B4-BE49-F238E27FC236}">
              <a16:creationId xmlns:a16="http://schemas.microsoft.com/office/drawing/2014/main" id="{9547455F-FC93-479B-BE9C-D59A26A7866F}"/>
            </a:ext>
          </a:extLst>
        </xdr:cNvPr>
        <xdr:cNvSpPr>
          <a:spLocks noChangeArrowheads="1"/>
        </xdr:cNvSpPr>
      </xdr:nvSpPr>
      <xdr:spPr bwMode="auto">
        <a:xfrm>
          <a:off x="6921500" y="70453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31</xdr:row>
      <xdr:rowOff>0</xdr:rowOff>
    </xdr:from>
    <xdr:to>
      <xdr:col>56</xdr:col>
      <xdr:colOff>0</xdr:colOff>
      <xdr:row>33</xdr:row>
      <xdr:rowOff>180975</xdr:rowOff>
    </xdr:to>
    <xdr:sp macro="" textlink="">
      <xdr:nvSpPr>
        <xdr:cNvPr id="47" name="AutoShape 87">
          <a:extLst>
            <a:ext uri="{FF2B5EF4-FFF2-40B4-BE49-F238E27FC236}">
              <a16:creationId xmlns:a16="http://schemas.microsoft.com/office/drawing/2014/main" id="{CB9B54E9-51DE-43F2-A163-02D54B8F58DC}"/>
            </a:ext>
          </a:extLst>
        </xdr:cNvPr>
        <xdr:cNvSpPr>
          <a:spLocks noChangeArrowheads="1"/>
        </xdr:cNvSpPr>
      </xdr:nvSpPr>
      <xdr:spPr bwMode="auto">
        <a:xfrm>
          <a:off x="7956550" y="7035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31</xdr:row>
      <xdr:rowOff>0</xdr:rowOff>
    </xdr:from>
    <xdr:to>
      <xdr:col>64</xdr:col>
      <xdr:colOff>0</xdr:colOff>
      <xdr:row>33</xdr:row>
      <xdr:rowOff>180975</xdr:rowOff>
    </xdr:to>
    <xdr:sp macro="" textlink="">
      <xdr:nvSpPr>
        <xdr:cNvPr id="48" name="AutoShape 88">
          <a:extLst>
            <a:ext uri="{FF2B5EF4-FFF2-40B4-BE49-F238E27FC236}">
              <a16:creationId xmlns:a16="http://schemas.microsoft.com/office/drawing/2014/main" id="{9578DDEB-B5D5-4620-8D2B-53CE37EF953A}"/>
            </a:ext>
          </a:extLst>
        </xdr:cNvPr>
        <xdr:cNvSpPr>
          <a:spLocks noChangeArrowheads="1"/>
        </xdr:cNvSpPr>
      </xdr:nvSpPr>
      <xdr:spPr bwMode="auto">
        <a:xfrm>
          <a:off x="8991600" y="7035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28</xdr:row>
      <xdr:rowOff>0</xdr:rowOff>
    </xdr:from>
    <xdr:to>
      <xdr:col>72</xdr:col>
      <xdr:colOff>9525</xdr:colOff>
      <xdr:row>31</xdr:row>
      <xdr:rowOff>0</xdr:rowOff>
    </xdr:to>
    <xdr:sp macro="" textlink="">
      <xdr:nvSpPr>
        <xdr:cNvPr id="49" name="AutoShape 89">
          <a:extLst>
            <a:ext uri="{FF2B5EF4-FFF2-40B4-BE49-F238E27FC236}">
              <a16:creationId xmlns:a16="http://schemas.microsoft.com/office/drawing/2014/main" id="{547BF245-BC13-45A5-B935-43051DB91101}"/>
            </a:ext>
          </a:extLst>
        </xdr:cNvPr>
        <xdr:cNvSpPr>
          <a:spLocks noChangeArrowheads="1"/>
        </xdr:cNvSpPr>
      </xdr:nvSpPr>
      <xdr:spPr bwMode="auto">
        <a:xfrm>
          <a:off x="10026650" y="6350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43</xdr:row>
      <xdr:rowOff>0</xdr:rowOff>
    </xdr:from>
    <xdr:to>
      <xdr:col>25</xdr:col>
      <xdr:colOff>9525</xdr:colOff>
      <xdr:row>46</xdr:row>
      <xdr:rowOff>0</xdr:rowOff>
    </xdr:to>
    <xdr:sp macro="" textlink="">
      <xdr:nvSpPr>
        <xdr:cNvPr id="50" name="AutoShape 13">
          <a:extLst>
            <a:ext uri="{FF2B5EF4-FFF2-40B4-BE49-F238E27FC236}">
              <a16:creationId xmlns:a16="http://schemas.microsoft.com/office/drawing/2014/main" id="{E2814D0D-D508-4BBF-807B-C17915240249}"/>
            </a:ext>
          </a:extLst>
        </xdr:cNvPr>
        <xdr:cNvSpPr>
          <a:spLocks noChangeArrowheads="1"/>
        </xdr:cNvSpPr>
      </xdr:nvSpPr>
      <xdr:spPr bwMode="auto">
        <a:xfrm>
          <a:off x="2946400" y="9779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40</xdr:row>
      <xdr:rowOff>0</xdr:rowOff>
    </xdr:from>
    <xdr:to>
      <xdr:col>16</xdr:col>
      <xdr:colOff>47625</xdr:colOff>
      <xdr:row>43</xdr:row>
      <xdr:rowOff>0</xdr:rowOff>
    </xdr:to>
    <xdr:sp macro="" textlink="">
      <xdr:nvSpPr>
        <xdr:cNvPr id="51" name="AutoShape 14">
          <a:extLst>
            <a:ext uri="{FF2B5EF4-FFF2-40B4-BE49-F238E27FC236}">
              <a16:creationId xmlns:a16="http://schemas.microsoft.com/office/drawing/2014/main" id="{CDE42EA7-C222-46B8-88C9-96CF421E4A49}"/>
            </a:ext>
          </a:extLst>
        </xdr:cNvPr>
        <xdr:cNvSpPr>
          <a:spLocks noChangeArrowheads="1"/>
        </xdr:cNvSpPr>
      </xdr:nvSpPr>
      <xdr:spPr bwMode="auto">
        <a:xfrm>
          <a:off x="1908175" y="90932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40</xdr:row>
      <xdr:rowOff>0</xdr:rowOff>
    </xdr:from>
    <xdr:to>
      <xdr:col>25</xdr:col>
      <xdr:colOff>0</xdr:colOff>
      <xdr:row>42</xdr:row>
      <xdr:rowOff>219075</xdr:rowOff>
    </xdr:to>
    <xdr:sp macro="" textlink="">
      <xdr:nvSpPr>
        <xdr:cNvPr id="52" name="AutoShape 15">
          <a:extLst>
            <a:ext uri="{FF2B5EF4-FFF2-40B4-BE49-F238E27FC236}">
              <a16:creationId xmlns:a16="http://schemas.microsoft.com/office/drawing/2014/main" id="{C4EC5A2F-5618-45D3-B04D-C2D89139BA74}"/>
            </a:ext>
          </a:extLst>
        </xdr:cNvPr>
        <xdr:cNvSpPr>
          <a:spLocks noChangeArrowheads="1"/>
        </xdr:cNvSpPr>
      </xdr:nvSpPr>
      <xdr:spPr bwMode="auto">
        <a:xfrm>
          <a:off x="2946400" y="9093200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46</xdr:row>
      <xdr:rowOff>9525</xdr:rowOff>
    </xdr:from>
    <xdr:to>
      <xdr:col>9</xdr:col>
      <xdr:colOff>0</xdr:colOff>
      <xdr:row>48</xdr:row>
      <xdr:rowOff>180975</xdr:rowOff>
    </xdr:to>
    <xdr:sp macro="" textlink="">
      <xdr:nvSpPr>
        <xdr:cNvPr id="53" name="AutoShape 16">
          <a:extLst>
            <a:ext uri="{FF2B5EF4-FFF2-40B4-BE49-F238E27FC236}">
              <a16:creationId xmlns:a16="http://schemas.microsoft.com/office/drawing/2014/main" id="{22688D55-3871-4EDE-AEE2-5066DAC55040}"/>
            </a:ext>
          </a:extLst>
        </xdr:cNvPr>
        <xdr:cNvSpPr>
          <a:spLocks noChangeArrowheads="1"/>
        </xdr:cNvSpPr>
      </xdr:nvSpPr>
      <xdr:spPr bwMode="auto">
        <a:xfrm>
          <a:off x="876300" y="104743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46</xdr:row>
      <xdr:rowOff>0</xdr:rowOff>
    </xdr:from>
    <xdr:to>
      <xdr:col>17</xdr:col>
      <xdr:colOff>0</xdr:colOff>
      <xdr:row>48</xdr:row>
      <xdr:rowOff>180975</xdr:rowOff>
    </xdr:to>
    <xdr:sp macro="" textlink="">
      <xdr:nvSpPr>
        <xdr:cNvPr id="54" name="AutoShape 17">
          <a:extLst>
            <a:ext uri="{FF2B5EF4-FFF2-40B4-BE49-F238E27FC236}">
              <a16:creationId xmlns:a16="http://schemas.microsoft.com/office/drawing/2014/main" id="{FCF6A10D-AB6A-485F-97FA-6C5A4B14A7B5}"/>
            </a:ext>
          </a:extLst>
        </xdr:cNvPr>
        <xdr:cNvSpPr>
          <a:spLocks noChangeArrowheads="1"/>
        </xdr:cNvSpPr>
      </xdr:nvSpPr>
      <xdr:spPr bwMode="auto">
        <a:xfrm>
          <a:off x="1911350" y="10464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43</xdr:row>
      <xdr:rowOff>9525</xdr:rowOff>
    </xdr:from>
    <xdr:to>
      <xdr:col>8</xdr:col>
      <xdr:colOff>57150</xdr:colOff>
      <xdr:row>46</xdr:row>
      <xdr:rowOff>9525</xdr:rowOff>
    </xdr:to>
    <xdr:sp macro="" textlink="">
      <xdr:nvSpPr>
        <xdr:cNvPr id="55" name="AutoShape 24">
          <a:extLst>
            <a:ext uri="{FF2B5EF4-FFF2-40B4-BE49-F238E27FC236}">
              <a16:creationId xmlns:a16="http://schemas.microsoft.com/office/drawing/2014/main" id="{30439EFC-D6D6-4AE9-A38C-A6E990BD8D89}"/>
            </a:ext>
          </a:extLst>
        </xdr:cNvPr>
        <xdr:cNvSpPr>
          <a:spLocks noChangeArrowheads="1"/>
        </xdr:cNvSpPr>
      </xdr:nvSpPr>
      <xdr:spPr bwMode="auto">
        <a:xfrm>
          <a:off x="873125" y="97885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43</xdr:row>
      <xdr:rowOff>0</xdr:rowOff>
    </xdr:from>
    <xdr:to>
      <xdr:col>64</xdr:col>
      <xdr:colOff>9525</xdr:colOff>
      <xdr:row>46</xdr:row>
      <xdr:rowOff>0</xdr:rowOff>
    </xdr:to>
    <xdr:sp macro="" textlink="">
      <xdr:nvSpPr>
        <xdr:cNvPr id="56" name="AutoShape 13">
          <a:extLst>
            <a:ext uri="{FF2B5EF4-FFF2-40B4-BE49-F238E27FC236}">
              <a16:creationId xmlns:a16="http://schemas.microsoft.com/office/drawing/2014/main" id="{063D65CB-1BE2-47F6-AA6E-5AEDB2961B67}"/>
            </a:ext>
          </a:extLst>
        </xdr:cNvPr>
        <xdr:cNvSpPr>
          <a:spLocks noChangeArrowheads="1"/>
        </xdr:cNvSpPr>
      </xdr:nvSpPr>
      <xdr:spPr bwMode="auto">
        <a:xfrm>
          <a:off x="8991600" y="9779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40</xdr:row>
      <xdr:rowOff>0</xdr:rowOff>
    </xdr:from>
    <xdr:to>
      <xdr:col>56</xdr:col>
      <xdr:colOff>9525</xdr:colOff>
      <xdr:row>43</xdr:row>
      <xdr:rowOff>0</xdr:rowOff>
    </xdr:to>
    <xdr:sp macro="" textlink="">
      <xdr:nvSpPr>
        <xdr:cNvPr id="57" name="AutoShape 14">
          <a:extLst>
            <a:ext uri="{FF2B5EF4-FFF2-40B4-BE49-F238E27FC236}">
              <a16:creationId xmlns:a16="http://schemas.microsoft.com/office/drawing/2014/main" id="{941B77F2-2CFC-4AA9-9594-E9961A8CA683}"/>
            </a:ext>
          </a:extLst>
        </xdr:cNvPr>
        <xdr:cNvSpPr>
          <a:spLocks noChangeArrowheads="1"/>
        </xdr:cNvSpPr>
      </xdr:nvSpPr>
      <xdr:spPr bwMode="auto">
        <a:xfrm>
          <a:off x="7966075" y="9093200"/>
          <a:ext cx="685800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40</xdr:row>
      <xdr:rowOff>9525</xdr:rowOff>
    </xdr:from>
    <xdr:to>
      <xdr:col>64</xdr:col>
      <xdr:colOff>0</xdr:colOff>
      <xdr:row>43</xdr:row>
      <xdr:rowOff>0</xdr:rowOff>
    </xdr:to>
    <xdr:sp macro="" textlink="">
      <xdr:nvSpPr>
        <xdr:cNvPr id="58" name="AutoShape 15">
          <a:extLst>
            <a:ext uri="{FF2B5EF4-FFF2-40B4-BE49-F238E27FC236}">
              <a16:creationId xmlns:a16="http://schemas.microsoft.com/office/drawing/2014/main" id="{0C4897DC-0982-46DB-8BF8-9CCB00C919B8}"/>
            </a:ext>
          </a:extLst>
        </xdr:cNvPr>
        <xdr:cNvSpPr>
          <a:spLocks noChangeArrowheads="1"/>
        </xdr:cNvSpPr>
      </xdr:nvSpPr>
      <xdr:spPr bwMode="auto">
        <a:xfrm>
          <a:off x="8991600" y="91027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46</xdr:row>
      <xdr:rowOff>9525</xdr:rowOff>
    </xdr:from>
    <xdr:to>
      <xdr:col>48</xdr:col>
      <xdr:colOff>0</xdr:colOff>
      <xdr:row>48</xdr:row>
      <xdr:rowOff>180975</xdr:rowOff>
    </xdr:to>
    <xdr:sp macro="" textlink="">
      <xdr:nvSpPr>
        <xdr:cNvPr id="59" name="AutoShape 16">
          <a:extLst>
            <a:ext uri="{FF2B5EF4-FFF2-40B4-BE49-F238E27FC236}">
              <a16:creationId xmlns:a16="http://schemas.microsoft.com/office/drawing/2014/main" id="{5B2E441E-7739-4B10-B0A0-4C10FF766316}"/>
            </a:ext>
          </a:extLst>
        </xdr:cNvPr>
        <xdr:cNvSpPr>
          <a:spLocks noChangeArrowheads="1"/>
        </xdr:cNvSpPr>
      </xdr:nvSpPr>
      <xdr:spPr bwMode="auto">
        <a:xfrm>
          <a:off x="6921500" y="10474325"/>
          <a:ext cx="685800" cy="6286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46</xdr:row>
      <xdr:rowOff>0</xdr:rowOff>
    </xdr:from>
    <xdr:to>
      <xdr:col>56</xdr:col>
      <xdr:colOff>0</xdr:colOff>
      <xdr:row>48</xdr:row>
      <xdr:rowOff>180975</xdr:rowOff>
    </xdr:to>
    <xdr:sp macro="" textlink="">
      <xdr:nvSpPr>
        <xdr:cNvPr id="60" name="AutoShape 17">
          <a:extLst>
            <a:ext uri="{FF2B5EF4-FFF2-40B4-BE49-F238E27FC236}">
              <a16:creationId xmlns:a16="http://schemas.microsoft.com/office/drawing/2014/main" id="{8A8CED05-D76B-4947-90A4-9E11D23F5DD5}"/>
            </a:ext>
          </a:extLst>
        </xdr:cNvPr>
        <xdr:cNvSpPr>
          <a:spLocks noChangeArrowheads="1"/>
        </xdr:cNvSpPr>
      </xdr:nvSpPr>
      <xdr:spPr bwMode="auto">
        <a:xfrm>
          <a:off x="7956550" y="104648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104775</xdr:colOff>
      <xdr:row>43</xdr:row>
      <xdr:rowOff>9525</xdr:rowOff>
    </xdr:from>
    <xdr:to>
      <xdr:col>47</xdr:col>
      <xdr:colOff>57150</xdr:colOff>
      <xdr:row>46</xdr:row>
      <xdr:rowOff>9525</xdr:rowOff>
    </xdr:to>
    <xdr:sp macro="" textlink="">
      <xdr:nvSpPr>
        <xdr:cNvPr id="61" name="AutoShape 24">
          <a:extLst>
            <a:ext uri="{FF2B5EF4-FFF2-40B4-BE49-F238E27FC236}">
              <a16:creationId xmlns:a16="http://schemas.microsoft.com/office/drawing/2014/main" id="{AEBF7739-29C6-48C2-A86F-AAC5004AAD1C}"/>
            </a:ext>
          </a:extLst>
        </xdr:cNvPr>
        <xdr:cNvSpPr>
          <a:spLocks noChangeArrowheads="1"/>
        </xdr:cNvSpPr>
      </xdr:nvSpPr>
      <xdr:spPr bwMode="auto">
        <a:xfrm>
          <a:off x="6918325" y="9788525"/>
          <a:ext cx="6889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43</xdr:row>
      <xdr:rowOff>0</xdr:rowOff>
    </xdr:from>
    <xdr:to>
      <xdr:col>72</xdr:col>
      <xdr:colOff>9525</xdr:colOff>
      <xdr:row>46</xdr:row>
      <xdr:rowOff>0</xdr:rowOff>
    </xdr:to>
    <xdr:sp macro="" textlink="">
      <xdr:nvSpPr>
        <xdr:cNvPr id="62" name="AutoShape 70">
          <a:extLst>
            <a:ext uri="{FF2B5EF4-FFF2-40B4-BE49-F238E27FC236}">
              <a16:creationId xmlns:a16="http://schemas.microsoft.com/office/drawing/2014/main" id="{9AA86E23-47A2-4987-A0DA-AE8A3DC01FB5}"/>
            </a:ext>
          </a:extLst>
        </xdr:cNvPr>
        <xdr:cNvSpPr>
          <a:spLocks noChangeArrowheads="1"/>
        </xdr:cNvSpPr>
      </xdr:nvSpPr>
      <xdr:spPr bwMode="auto">
        <a:xfrm>
          <a:off x="10026650" y="97790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40</xdr:row>
      <xdr:rowOff>9525</xdr:rowOff>
    </xdr:from>
    <xdr:to>
      <xdr:col>72</xdr:col>
      <xdr:colOff>0</xdr:colOff>
      <xdr:row>43</xdr:row>
      <xdr:rowOff>0</xdr:rowOff>
    </xdr:to>
    <xdr:sp macro="" textlink="">
      <xdr:nvSpPr>
        <xdr:cNvPr id="63" name="AutoShape 71">
          <a:extLst>
            <a:ext uri="{FF2B5EF4-FFF2-40B4-BE49-F238E27FC236}">
              <a16:creationId xmlns:a16="http://schemas.microsoft.com/office/drawing/2014/main" id="{B56446ED-6F1D-4DA8-A7C2-01C31AA04CC8}"/>
            </a:ext>
          </a:extLst>
        </xdr:cNvPr>
        <xdr:cNvSpPr>
          <a:spLocks noChangeArrowheads="1"/>
        </xdr:cNvSpPr>
      </xdr:nvSpPr>
      <xdr:spPr bwMode="auto">
        <a:xfrm>
          <a:off x="10026650" y="91027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49</xdr:row>
      <xdr:rowOff>9525</xdr:rowOff>
    </xdr:from>
    <xdr:to>
      <xdr:col>48</xdr:col>
      <xdr:colOff>0</xdr:colOff>
      <xdr:row>52</xdr:row>
      <xdr:rowOff>0</xdr:rowOff>
    </xdr:to>
    <xdr:sp macro="" textlink="">
      <xdr:nvSpPr>
        <xdr:cNvPr id="64" name="AutoShape 86">
          <a:extLst>
            <a:ext uri="{FF2B5EF4-FFF2-40B4-BE49-F238E27FC236}">
              <a16:creationId xmlns:a16="http://schemas.microsoft.com/office/drawing/2014/main" id="{87C91DDD-6816-4D2F-91A5-22B5FB21D8B5}"/>
            </a:ext>
          </a:extLst>
        </xdr:cNvPr>
        <xdr:cNvSpPr>
          <a:spLocks noChangeArrowheads="1"/>
        </xdr:cNvSpPr>
      </xdr:nvSpPr>
      <xdr:spPr bwMode="auto">
        <a:xfrm>
          <a:off x="6921500" y="11160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49</xdr:row>
      <xdr:rowOff>0</xdr:rowOff>
    </xdr:from>
    <xdr:to>
      <xdr:col>56</xdr:col>
      <xdr:colOff>0</xdr:colOff>
      <xdr:row>51</xdr:row>
      <xdr:rowOff>180975</xdr:rowOff>
    </xdr:to>
    <xdr:sp macro="" textlink="">
      <xdr:nvSpPr>
        <xdr:cNvPr id="65" name="AutoShape 87">
          <a:extLst>
            <a:ext uri="{FF2B5EF4-FFF2-40B4-BE49-F238E27FC236}">
              <a16:creationId xmlns:a16="http://schemas.microsoft.com/office/drawing/2014/main" id="{A1F14C42-7F1B-4134-B6A9-5909767943A9}"/>
            </a:ext>
          </a:extLst>
        </xdr:cNvPr>
        <xdr:cNvSpPr>
          <a:spLocks noChangeArrowheads="1"/>
        </xdr:cNvSpPr>
      </xdr:nvSpPr>
      <xdr:spPr bwMode="auto">
        <a:xfrm>
          <a:off x="7956550" y="111506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49</xdr:row>
      <xdr:rowOff>0</xdr:rowOff>
    </xdr:from>
    <xdr:to>
      <xdr:col>64</xdr:col>
      <xdr:colOff>0</xdr:colOff>
      <xdr:row>51</xdr:row>
      <xdr:rowOff>180975</xdr:rowOff>
    </xdr:to>
    <xdr:sp macro="" textlink="">
      <xdr:nvSpPr>
        <xdr:cNvPr id="66" name="AutoShape 88">
          <a:extLst>
            <a:ext uri="{FF2B5EF4-FFF2-40B4-BE49-F238E27FC236}">
              <a16:creationId xmlns:a16="http://schemas.microsoft.com/office/drawing/2014/main" id="{5E87CA23-0785-407F-A3E1-B3A66D5A22CE}"/>
            </a:ext>
          </a:extLst>
        </xdr:cNvPr>
        <xdr:cNvSpPr>
          <a:spLocks noChangeArrowheads="1"/>
        </xdr:cNvSpPr>
      </xdr:nvSpPr>
      <xdr:spPr bwMode="auto">
        <a:xfrm>
          <a:off x="8991600" y="111506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0</xdr:colOff>
      <xdr:row>46</xdr:row>
      <xdr:rowOff>0</xdr:rowOff>
    </xdr:from>
    <xdr:to>
      <xdr:col>72</xdr:col>
      <xdr:colOff>9525</xdr:colOff>
      <xdr:row>49</xdr:row>
      <xdr:rowOff>0</xdr:rowOff>
    </xdr:to>
    <xdr:sp macro="" textlink="">
      <xdr:nvSpPr>
        <xdr:cNvPr id="67" name="AutoShape 89">
          <a:extLst>
            <a:ext uri="{FF2B5EF4-FFF2-40B4-BE49-F238E27FC236}">
              <a16:creationId xmlns:a16="http://schemas.microsoft.com/office/drawing/2014/main" id="{B598EDC7-7B69-464A-AD8F-17A949A6B6EA}"/>
            </a:ext>
          </a:extLst>
        </xdr:cNvPr>
        <xdr:cNvSpPr>
          <a:spLocks noChangeArrowheads="1"/>
        </xdr:cNvSpPr>
      </xdr:nvSpPr>
      <xdr:spPr bwMode="auto">
        <a:xfrm>
          <a:off x="10026650" y="10464800"/>
          <a:ext cx="69532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49</xdr:row>
      <xdr:rowOff>9525</xdr:rowOff>
    </xdr:from>
    <xdr:to>
      <xdr:col>9</xdr:col>
      <xdr:colOff>0</xdr:colOff>
      <xdr:row>52</xdr:row>
      <xdr:rowOff>0</xdr:rowOff>
    </xdr:to>
    <xdr:sp macro="" textlink="">
      <xdr:nvSpPr>
        <xdr:cNvPr id="68" name="AutoShape 86">
          <a:extLst>
            <a:ext uri="{FF2B5EF4-FFF2-40B4-BE49-F238E27FC236}">
              <a16:creationId xmlns:a16="http://schemas.microsoft.com/office/drawing/2014/main" id="{ADB9576A-E984-4CB3-8996-712DD0031B38}"/>
            </a:ext>
          </a:extLst>
        </xdr:cNvPr>
        <xdr:cNvSpPr>
          <a:spLocks noChangeArrowheads="1"/>
        </xdr:cNvSpPr>
      </xdr:nvSpPr>
      <xdr:spPr bwMode="auto">
        <a:xfrm>
          <a:off x="876300" y="11160125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17</xdr:col>
      <xdr:colOff>0</xdr:colOff>
      <xdr:row>51</xdr:row>
      <xdr:rowOff>180975</xdr:rowOff>
    </xdr:to>
    <xdr:sp macro="" textlink="">
      <xdr:nvSpPr>
        <xdr:cNvPr id="69" name="AutoShape 87">
          <a:extLst>
            <a:ext uri="{FF2B5EF4-FFF2-40B4-BE49-F238E27FC236}">
              <a16:creationId xmlns:a16="http://schemas.microsoft.com/office/drawing/2014/main" id="{55638F6A-73B3-45C8-8E1B-F8F4CE560830}"/>
            </a:ext>
          </a:extLst>
        </xdr:cNvPr>
        <xdr:cNvSpPr>
          <a:spLocks noChangeArrowheads="1"/>
        </xdr:cNvSpPr>
      </xdr:nvSpPr>
      <xdr:spPr bwMode="auto">
        <a:xfrm>
          <a:off x="1911350" y="111506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49</xdr:row>
      <xdr:rowOff>0</xdr:rowOff>
    </xdr:from>
    <xdr:to>
      <xdr:col>25</xdr:col>
      <xdr:colOff>0</xdr:colOff>
      <xdr:row>51</xdr:row>
      <xdr:rowOff>180975</xdr:rowOff>
    </xdr:to>
    <xdr:sp macro="" textlink="">
      <xdr:nvSpPr>
        <xdr:cNvPr id="70" name="AutoShape 88">
          <a:extLst>
            <a:ext uri="{FF2B5EF4-FFF2-40B4-BE49-F238E27FC236}">
              <a16:creationId xmlns:a16="http://schemas.microsoft.com/office/drawing/2014/main" id="{4ABB299F-5AC1-46E7-976C-84AB83851C3E}"/>
            </a:ext>
          </a:extLst>
        </xdr:cNvPr>
        <xdr:cNvSpPr>
          <a:spLocks noChangeArrowheads="1"/>
        </xdr:cNvSpPr>
      </xdr:nvSpPr>
      <xdr:spPr bwMode="auto">
        <a:xfrm>
          <a:off x="2946400" y="11150600"/>
          <a:ext cx="685800" cy="638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43</xdr:row>
      <xdr:rowOff>0</xdr:rowOff>
    </xdr:from>
    <xdr:to>
      <xdr:col>33</xdr:col>
      <xdr:colOff>9525</xdr:colOff>
      <xdr:row>45</xdr:row>
      <xdr:rowOff>219075</xdr:rowOff>
    </xdr:to>
    <xdr:sp macro="" textlink="">
      <xdr:nvSpPr>
        <xdr:cNvPr id="71" name="AutoShape 15">
          <a:extLst>
            <a:ext uri="{FF2B5EF4-FFF2-40B4-BE49-F238E27FC236}">
              <a16:creationId xmlns:a16="http://schemas.microsoft.com/office/drawing/2014/main" id="{004E6C3F-AA34-4979-AD60-722D159B52D9}"/>
            </a:ext>
          </a:extLst>
        </xdr:cNvPr>
        <xdr:cNvSpPr>
          <a:spLocks noChangeArrowheads="1"/>
        </xdr:cNvSpPr>
      </xdr:nvSpPr>
      <xdr:spPr bwMode="auto">
        <a:xfrm>
          <a:off x="3990975" y="9779000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</xdr:colOff>
      <xdr:row>46</xdr:row>
      <xdr:rowOff>0</xdr:rowOff>
    </xdr:from>
    <xdr:to>
      <xdr:col>33</xdr:col>
      <xdr:colOff>9525</xdr:colOff>
      <xdr:row>48</xdr:row>
      <xdr:rowOff>219075</xdr:rowOff>
    </xdr:to>
    <xdr:sp macro="" textlink="">
      <xdr:nvSpPr>
        <xdr:cNvPr id="72" name="AutoShape 15">
          <a:extLst>
            <a:ext uri="{FF2B5EF4-FFF2-40B4-BE49-F238E27FC236}">
              <a16:creationId xmlns:a16="http://schemas.microsoft.com/office/drawing/2014/main" id="{E9B9CE53-3472-4D53-8284-B850998133C5}"/>
            </a:ext>
          </a:extLst>
        </xdr:cNvPr>
        <xdr:cNvSpPr>
          <a:spLocks noChangeArrowheads="1"/>
        </xdr:cNvSpPr>
      </xdr:nvSpPr>
      <xdr:spPr bwMode="auto">
        <a:xfrm>
          <a:off x="3990975" y="10464800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19050</xdr:colOff>
      <xdr:row>40</xdr:row>
      <xdr:rowOff>0</xdr:rowOff>
    </xdr:from>
    <xdr:to>
      <xdr:col>33</xdr:col>
      <xdr:colOff>19050</xdr:colOff>
      <xdr:row>42</xdr:row>
      <xdr:rowOff>219075</xdr:rowOff>
    </xdr:to>
    <xdr:sp macro="" textlink="">
      <xdr:nvSpPr>
        <xdr:cNvPr id="73" name="AutoShape 15">
          <a:extLst>
            <a:ext uri="{FF2B5EF4-FFF2-40B4-BE49-F238E27FC236}">
              <a16:creationId xmlns:a16="http://schemas.microsoft.com/office/drawing/2014/main" id="{6D00E663-2A2A-4CBF-85AB-8784316CF73A}"/>
            </a:ext>
          </a:extLst>
        </xdr:cNvPr>
        <xdr:cNvSpPr>
          <a:spLocks noChangeArrowheads="1"/>
        </xdr:cNvSpPr>
      </xdr:nvSpPr>
      <xdr:spPr bwMode="auto">
        <a:xfrm>
          <a:off x="4000500" y="9093200"/>
          <a:ext cx="685800" cy="6762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56</xdr:row>
      <xdr:rowOff>20409</xdr:rowOff>
    </xdr:from>
    <xdr:to>
      <xdr:col>73</xdr:col>
      <xdr:colOff>12700</xdr:colOff>
      <xdr:row>103</xdr:row>
      <xdr:rowOff>101610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B826EC84-3FE7-9367-4DCD-D2EBDFCDA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71209"/>
          <a:ext cx="10826750" cy="6647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B9CC-9B75-43AD-A0AC-ACA4485F20D3}">
  <sheetPr>
    <pageSetUpPr fitToPage="1"/>
  </sheetPr>
  <dimension ref="B1:CA56"/>
  <sheetViews>
    <sheetView workbookViewId="0">
      <selection activeCell="AX19" sqref="AX19:BE19"/>
    </sheetView>
  </sheetViews>
  <sheetFormatPr defaultColWidth="9" defaultRowHeight="11" x14ac:dyDescent="0.2"/>
  <cols>
    <col min="1" max="1" width="0.6328125" style="1" customWidth="1"/>
    <col min="2" max="2" width="8.36328125" style="40" customWidth="1"/>
    <col min="3" max="3" width="2.08984375" style="40" customWidth="1"/>
    <col min="4" max="4" width="1.453125" style="40" customWidth="1"/>
    <col min="5" max="5" width="0.7265625" style="40" customWidth="1"/>
    <col min="6" max="6" width="3.6328125" style="40" bestFit="1" customWidth="1"/>
    <col min="7" max="7" width="1.08984375" style="40" customWidth="1"/>
    <col min="8" max="8" width="3.6328125" style="40" bestFit="1" customWidth="1"/>
    <col min="9" max="9" width="0.7265625" style="45" customWidth="1"/>
    <col min="10" max="10" width="1.453125" style="40" customWidth="1"/>
    <col min="11" max="11" width="2.08984375" style="40" customWidth="1"/>
    <col min="12" max="12" width="1.453125" style="40" customWidth="1"/>
    <col min="13" max="13" width="0.7265625" style="40" customWidth="1"/>
    <col min="14" max="14" width="3.6328125" style="40" bestFit="1" customWidth="1"/>
    <col min="15" max="15" width="1.08984375" style="40" customWidth="1"/>
    <col min="16" max="16" width="3.6328125" style="40" bestFit="1" customWidth="1"/>
    <col min="17" max="17" width="0.7265625" style="40" customWidth="1"/>
    <col min="18" max="18" width="1.453125" style="40" customWidth="1"/>
    <col min="19" max="19" width="2.08984375" style="40" customWidth="1"/>
    <col min="20" max="20" width="1.453125" style="40" customWidth="1"/>
    <col min="21" max="21" width="0.7265625" style="40" customWidth="1"/>
    <col min="22" max="22" width="3.6328125" style="40" bestFit="1" customWidth="1"/>
    <col min="23" max="23" width="1.08984375" style="40" customWidth="1"/>
    <col min="24" max="24" width="3.6328125" style="40" bestFit="1" customWidth="1"/>
    <col min="25" max="25" width="0.7265625" style="40" customWidth="1"/>
    <col min="26" max="26" width="1.453125" style="40" customWidth="1"/>
    <col min="27" max="27" width="2.08984375" style="40" customWidth="1"/>
    <col min="28" max="28" width="1.453125" style="40" customWidth="1"/>
    <col min="29" max="29" width="0.7265625" style="40" customWidth="1"/>
    <col min="30" max="30" width="3.6328125" style="40" bestFit="1" customWidth="1"/>
    <col min="31" max="31" width="1.08984375" style="40" customWidth="1"/>
    <col min="32" max="32" width="3.6328125" style="40" bestFit="1" customWidth="1"/>
    <col min="33" max="33" width="0.7265625" style="40" customWidth="1"/>
    <col min="34" max="34" width="1.453125" style="40" customWidth="1"/>
    <col min="35" max="35" width="3.08984375" style="40" bestFit="1" customWidth="1"/>
    <col min="36" max="37" width="5" style="40" customWidth="1"/>
    <col min="38" max="38" width="8.26953125" style="40" hidden="1" customWidth="1"/>
    <col min="39" max="39" width="3.7265625" style="40" customWidth="1"/>
    <col min="40" max="40" width="2.08984375" style="40" customWidth="1"/>
    <col min="41" max="41" width="8.36328125" style="40" customWidth="1"/>
    <col min="42" max="42" width="2.08984375" style="40" customWidth="1"/>
    <col min="43" max="43" width="1.453125" style="40" customWidth="1"/>
    <col min="44" max="44" width="0.7265625" style="40" customWidth="1"/>
    <col min="45" max="45" width="3.6328125" style="40" bestFit="1" customWidth="1"/>
    <col min="46" max="46" width="1.08984375" style="40" customWidth="1"/>
    <col min="47" max="47" width="3.6328125" style="40" bestFit="1" customWidth="1"/>
    <col min="48" max="48" width="0.7265625" style="45" customWidth="1"/>
    <col min="49" max="49" width="1.453125" style="40" customWidth="1"/>
    <col min="50" max="50" width="2.08984375" style="40" customWidth="1"/>
    <col min="51" max="51" width="1.453125" style="40" customWidth="1"/>
    <col min="52" max="52" width="0.7265625" style="40" customWidth="1"/>
    <col min="53" max="53" width="3.6328125" style="40" bestFit="1" customWidth="1"/>
    <col min="54" max="54" width="1.08984375" style="40" customWidth="1"/>
    <col min="55" max="55" width="3.6328125" style="40" bestFit="1" customWidth="1"/>
    <col min="56" max="56" width="0.7265625" style="40" customWidth="1"/>
    <col min="57" max="57" width="1.453125" style="40" customWidth="1"/>
    <col min="58" max="58" width="2.08984375" style="40" customWidth="1"/>
    <col min="59" max="59" width="1.453125" style="40" customWidth="1"/>
    <col min="60" max="60" width="0.7265625" style="40" customWidth="1"/>
    <col min="61" max="61" width="3.6328125" style="40" bestFit="1" customWidth="1"/>
    <col min="62" max="62" width="1.08984375" style="40" customWidth="1"/>
    <col min="63" max="63" width="3.6328125" style="40" bestFit="1" customWidth="1"/>
    <col min="64" max="64" width="0.7265625" style="40" customWidth="1"/>
    <col min="65" max="65" width="1.453125" style="40" customWidth="1"/>
    <col min="66" max="66" width="2.08984375" style="40" customWidth="1"/>
    <col min="67" max="67" width="1.453125" style="40" customWidth="1"/>
    <col min="68" max="68" width="0.7265625" style="40" customWidth="1"/>
    <col min="69" max="69" width="3.6328125" style="40" bestFit="1" customWidth="1"/>
    <col min="70" max="70" width="1.08984375" style="40" customWidth="1"/>
    <col min="71" max="71" width="3.6328125" style="40" bestFit="1" customWidth="1"/>
    <col min="72" max="72" width="0.7265625" style="40" customWidth="1"/>
    <col min="73" max="73" width="1.453125" style="40" customWidth="1"/>
    <col min="74" max="74" width="3.08984375" style="40" bestFit="1" customWidth="1"/>
    <col min="75" max="76" width="5" style="40" customWidth="1"/>
    <col min="77" max="77" width="8.26953125" style="40" hidden="1" customWidth="1"/>
    <col min="78" max="78" width="3.7265625" style="40" customWidth="1"/>
    <col min="79" max="79" width="9" style="40"/>
    <col min="80" max="16384" width="9" style="1"/>
  </cols>
  <sheetData>
    <row r="1" spans="2:78" ht="21" x14ac:dyDescent="0.2">
      <c r="B1" s="44" t="s">
        <v>45</v>
      </c>
      <c r="BS1" s="46" t="s">
        <v>46</v>
      </c>
    </row>
    <row r="3" spans="2:78" ht="18" customHeight="1" x14ac:dyDescent="0.2">
      <c r="B3" s="46" t="s">
        <v>61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7"/>
      <c r="AO3" s="46" t="s">
        <v>62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7"/>
    </row>
    <row r="4" spans="2:78" ht="18" customHeight="1" x14ac:dyDescent="0.2">
      <c r="B4" s="48"/>
      <c r="C4" s="162" t="str">
        <f>B5</f>
        <v>NXSC BOARS</v>
      </c>
      <c r="D4" s="162"/>
      <c r="E4" s="162"/>
      <c r="F4" s="162"/>
      <c r="G4" s="162"/>
      <c r="H4" s="162"/>
      <c r="I4" s="162"/>
      <c r="J4" s="162"/>
      <c r="K4" s="163" t="str">
        <f>B8</f>
        <v>箕輪</v>
      </c>
      <c r="L4" s="162"/>
      <c r="M4" s="162"/>
      <c r="N4" s="162"/>
      <c r="O4" s="162"/>
      <c r="P4" s="162"/>
      <c r="Q4" s="162"/>
      <c r="R4" s="162"/>
      <c r="S4" s="163" t="str">
        <f>B11</f>
        <v>長峰</v>
      </c>
      <c r="T4" s="162"/>
      <c r="U4" s="162"/>
      <c r="V4" s="162"/>
      <c r="W4" s="162"/>
      <c r="X4" s="162"/>
      <c r="Y4" s="162"/>
      <c r="Z4" s="164"/>
      <c r="AA4" s="162" t="str">
        <f>B14</f>
        <v>飯田西</v>
      </c>
      <c r="AB4" s="162"/>
      <c r="AC4" s="162"/>
      <c r="AD4" s="162"/>
      <c r="AE4" s="162"/>
      <c r="AF4" s="162"/>
      <c r="AG4" s="162"/>
      <c r="AH4" s="162"/>
      <c r="AI4" s="49" t="s">
        <v>6</v>
      </c>
      <c r="AJ4" s="50" t="s">
        <v>7</v>
      </c>
      <c r="AK4" s="50" t="s">
        <v>8</v>
      </c>
      <c r="AL4" s="50" t="s">
        <v>9</v>
      </c>
      <c r="AM4" s="51" t="s">
        <v>10</v>
      </c>
      <c r="AO4" s="48"/>
      <c r="AP4" s="162" t="str">
        <f>AO5</f>
        <v>伊那</v>
      </c>
      <c r="AQ4" s="162"/>
      <c r="AR4" s="162"/>
      <c r="AS4" s="162"/>
      <c r="AT4" s="162"/>
      <c r="AU4" s="162"/>
      <c r="AV4" s="162"/>
      <c r="AW4" s="162"/>
      <c r="AX4" s="163" t="str">
        <f>AO8</f>
        <v>茅野北部</v>
      </c>
      <c r="AY4" s="162"/>
      <c r="AZ4" s="162"/>
      <c r="BA4" s="162"/>
      <c r="BB4" s="162"/>
      <c r="BC4" s="162"/>
      <c r="BD4" s="162"/>
      <c r="BE4" s="162"/>
      <c r="BF4" s="163" t="str">
        <f>AO11</f>
        <v>原</v>
      </c>
      <c r="BG4" s="162"/>
      <c r="BH4" s="162"/>
      <c r="BI4" s="162"/>
      <c r="BJ4" s="162"/>
      <c r="BK4" s="162"/>
      <c r="BL4" s="162"/>
      <c r="BM4" s="164"/>
      <c r="BN4" s="165" t="str">
        <f>AO14</f>
        <v>飯田ゼットユース</v>
      </c>
      <c r="BO4" s="166"/>
      <c r="BP4" s="166"/>
      <c r="BQ4" s="166"/>
      <c r="BR4" s="166"/>
      <c r="BS4" s="166"/>
      <c r="BT4" s="166"/>
      <c r="BU4" s="167"/>
      <c r="BV4" s="49" t="s">
        <v>6</v>
      </c>
      <c r="BW4" s="50" t="s">
        <v>7</v>
      </c>
      <c r="BX4" s="50" t="s">
        <v>8</v>
      </c>
      <c r="BY4" s="50" t="s">
        <v>9</v>
      </c>
      <c r="BZ4" s="51" t="s">
        <v>10</v>
      </c>
    </row>
    <row r="5" spans="2:78" ht="18" customHeight="1" x14ac:dyDescent="0.2">
      <c r="B5" s="145" t="s">
        <v>40</v>
      </c>
      <c r="C5" s="147"/>
      <c r="D5" s="148"/>
      <c r="E5" s="148"/>
      <c r="F5" s="148"/>
      <c r="G5" s="148"/>
      <c r="H5" s="148"/>
      <c r="I5" s="148"/>
      <c r="J5" s="148"/>
      <c r="K5" s="52"/>
      <c r="L5" s="39"/>
      <c r="M5" s="53">
        <f>IF(N5&gt;P5,1,0)</f>
        <v>1</v>
      </c>
      <c r="N5" s="54">
        <v>25</v>
      </c>
      <c r="O5" s="39" t="s">
        <v>4</v>
      </c>
      <c r="P5" s="54">
        <v>7</v>
      </c>
      <c r="Q5" s="53">
        <f>IF(P5&gt;N5,1,0)</f>
        <v>0</v>
      </c>
      <c r="R5" s="39"/>
      <c r="S5" s="52"/>
      <c r="T5" s="39"/>
      <c r="U5" s="53">
        <f t="shared" ref="U5:U10" si="0">IF(V5&gt;X5,1,0)</f>
        <v>1</v>
      </c>
      <c r="V5" s="54">
        <v>25</v>
      </c>
      <c r="W5" s="39" t="s">
        <v>4</v>
      </c>
      <c r="X5" s="54">
        <v>12</v>
      </c>
      <c r="Y5" s="53">
        <f t="shared" ref="Y5:Y10" si="1">IF(X5&gt;V5,1,0)</f>
        <v>0</v>
      </c>
      <c r="Z5" s="55"/>
      <c r="AA5" s="39"/>
      <c r="AB5" s="39"/>
      <c r="AC5" s="53">
        <f t="shared" ref="AC5:AC13" si="2">IF(AD5&gt;AF5,1,0)</f>
        <v>1</v>
      </c>
      <c r="AD5" s="54">
        <v>25</v>
      </c>
      <c r="AE5" s="39" t="s">
        <v>4</v>
      </c>
      <c r="AF5" s="54">
        <v>5</v>
      </c>
      <c r="AG5" s="53">
        <f t="shared" ref="AG5:AG13" si="3">IF(AF5&gt;AD5,1,0)</f>
        <v>0</v>
      </c>
      <c r="AH5" s="39"/>
      <c r="AI5" s="153">
        <f>COUNTIF(C5:AH7,"○")</f>
        <v>3</v>
      </c>
      <c r="AJ5" s="156">
        <f>4/4</f>
        <v>1</v>
      </c>
      <c r="AK5" s="156">
        <f>(SUM(F5:F7)+SUM(N5:N7)+SUM(V5:V7)+SUM(AD5:AD7))/(SUM(H5:H7)+SUM(P5:P7)+SUM(X5:X7)+SUM(AF5:AF7))</f>
        <v>2.5423728813559321</v>
      </c>
      <c r="AL5" s="153">
        <f>AI5*1000000+AJ5*1000+AK5</f>
        <v>3001002.5423728814</v>
      </c>
      <c r="AM5" s="159">
        <v>1</v>
      </c>
      <c r="AO5" s="145" t="s">
        <v>25</v>
      </c>
      <c r="AP5" s="147"/>
      <c r="AQ5" s="148"/>
      <c r="AR5" s="148"/>
      <c r="AS5" s="148"/>
      <c r="AT5" s="148"/>
      <c r="AU5" s="148"/>
      <c r="AV5" s="148"/>
      <c r="AW5" s="148"/>
      <c r="AX5" s="52"/>
      <c r="AY5" s="39"/>
      <c r="AZ5" s="53">
        <f>IF(BA5&gt;BC5,1,0)</f>
        <v>1</v>
      </c>
      <c r="BA5" s="54">
        <v>25</v>
      </c>
      <c r="BB5" s="39" t="s">
        <v>4</v>
      </c>
      <c r="BC5" s="54">
        <v>18</v>
      </c>
      <c r="BD5" s="53">
        <f>IF(BC5&gt;BA5,1,0)</f>
        <v>0</v>
      </c>
      <c r="BE5" s="39"/>
      <c r="BF5" s="52"/>
      <c r="BG5" s="39"/>
      <c r="BH5" s="53">
        <f t="shared" ref="BH5:BH10" si="4">IF(BI5&gt;BK5,1,0)</f>
        <v>0</v>
      </c>
      <c r="BI5" s="54"/>
      <c r="BJ5" s="39" t="s">
        <v>4</v>
      </c>
      <c r="BK5" s="54"/>
      <c r="BL5" s="53">
        <f t="shared" ref="BL5:BL10" si="5">IF(BK5&gt;BI5,1,0)</f>
        <v>0</v>
      </c>
      <c r="BM5" s="55"/>
      <c r="BN5" s="39"/>
      <c r="BO5" s="39"/>
      <c r="BP5" s="53">
        <f t="shared" ref="BP5:BP13" si="6">IF(BQ5&gt;BS5,1,0)</f>
        <v>1</v>
      </c>
      <c r="BQ5" s="54">
        <v>25</v>
      </c>
      <c r="BR5" s="39" t="s">
        <v>4</v>
      </c>
      <c r="BS5" s="54">
        <v>15</v>
      </c>
      <c r="BT5" s="53">
        <f t="shared" ref="BT5:BT13" si="7">IF(BS5&gt;BQ5,1,0)</f>
        <v>0</v>
      </c>
      <c r="BU5" s="39"/>
      <c r="BV5" s="153">
        <f>COUNTIF(AP5:BU7,"○")</f>
        <v>2</v>
      </c>
      <c r="BW5" s="156">
        <f>4/5</f>
        <v>0.8</v>
      </c>
      <c r="BX5" s="156">
        <f>(SUM(AS5:AS7)+SUM(BA5:BA7)+SUM(BI5:BI7)+SUM(BQ5:BQ7))/(SUM(AU5:AU7)+SUM(BC5:BC7)+SUM(BK5:BK7)+SUM(BS5:BS7))</f>
        <v>1.375</v>
      </c>
      <c r="BY5" s="153">
        <f>BV5*1000000+BW5*1000+BX5</f>
        <v>2000801.375</v>
      </c>
      <c r="BZ5" s="159">
        <v>1</v>
      </c>
    </row>
    <row r="6" spans="2:78" ht="18" customHeight="1" x14ac:dyDescent="0.2">
      <c r="B6" s="146"/>
      <c r="C6" s="149"/>
      <c r="D6" s="150"/>
      <c r="E6" s="150"/>
      <c r="F6" s="150"/>
      <c r="G6" s="150"/>
      <c r="H6" s="150"/>
      <c r="I6" s="150"/>
      <c r="J6" s="150"/>
      <c r="K6" s="56" t="str">
        <f>IF(N5="","",IF(L6=2,"○","×"))</f>
        <v>○</v>
      </c>
      <c r="L6" s="40">
        <f>SUM(M5:M7)</f>
        <v>2</v>
      </c>
      <c r="M6" s="45">
        <f>IF(N6&gt;P6,1,0)</f>
        <v>1</v>
      </c>
      <c r="N6" s="57">
        <v>25</v>
      </c>
      <c r="O6" s="40" t="s">
        <v>4</v>
      </c>
      <c r="P6" s="57">
        <v>11</v>
      </c>
      <c r="Q6" s="45">
        <f>IF(P6&gt;N6,1,0)</f>
        <v>0</v>
      </c>
      <c r="R6" s="40">
        <f>SUM(Q5:Q7)</f>
        <v>0</v>
      </c>
      <c r="S6" s="56" t="str">
        <f>IF(V5="","",IF(T6=2,"○","×"))</f>
        <v>○</v>
      </c>
      <c r="T6" s="40">
        <f>SUM(U5:U7)</f>
        <v>2</v>
      </c>
      <c r="U6" s="45">
        <f t="shared" si="0"/>
        <v>1</v>
      </c>
      <c r="V6" s="57">
        <v>25</v>
      </c>
      <c r="W6" s="40" t="s">
        <v>4</v>
      </c>
      <c r="X6" s="57">
        <v>18</v>
      </c>
      <c r="Y6" s="45">
        <f t="shared" si="1"/>
        <v>0</v>
      </c>
      <c r="Z6" s="58">
        <f>SUM(Y5:Y7)</f>
        <v>0</v>
      </c>
      <c r="AA6" s="40" t="str">
        <f>IF(AD5="","",IF(AB6=2,"○","×"))</f>
        <v>○</v>
      </c>
      <c r="AB6" s="40">
        <f>SUM(AC5:AC7)</f>
        <v>2</v>
      </c>
      <c r="AC6" s="45">
        <f t="shared" si="2"/>
        <v>1</v>
      </c>
      <c r="AD6" s="57">
        <v>25</v>
      </c>
      <c r="AE6" s="40" t="s">
        <v>4</v>
      </c>
      <c r="AF6" s="57">
        <v>6</v>
      </c>
      <c r="AG6" s="45">
        <f t="shared" si="3"/>
        <v>0</v>
      </c>
      <c r="AH6" s="40">
        <f>SUM(AG5:AG7)</f>
        <v>0</v>
      </c>
      <c r="AI6" s="154"/>
      <c r="AJ6" s="157"/>
      <c r="AK6" s="157"/>
      <c r="AL6" s="154"/>
      <c r="AM6" s="160"/>
      <c r="AO6" s="146"/>
      <c r="AP6" s="149"/>
      <c r="AQ6" s="150"/>
      <c r="AR6" s="150"/>
      <c r="AS6" s="150"/>
      <c r="AT6" s="150"/>
      <c r="AU6" s="150"/>
      <c r="AV6" s="150"/>
      <c r="AW6" s="150"/>
      <c r="AX6" s="56" t="str">
        <f>IF(BA5="","",IF(AY6=2,"○","×"))</f>
        <v>○</v>
      </c>
      <c r="AY6" s="40">
        <f>SUM(AZ5:AZ7)</f>
        <v>2</v>
      </c>
      <c r="AZ6" s="45">
        <f>IF(BA6&gt;BC6,1,0)</f>
        <v>0</v>
      </c>
      <c r="BA6" s="57">
        <v>21</v>
      </c>
      <c r="BB6" s="40" t="s">
        <v>4</v>
      </c>
      <c r="BC6" s="57">
        <v>25</v>
      </c>
      <c r="BD6" s="45">
        <f>IF(BC6&gt;BA6,1,0)</f>
        <v>1</v>
      </c>
      <c r="BE6" s="40">
        <f>SUM(BD5:BD7)</f>
        <v>1</v>
      </c>
      <c r="BF6" s="56" t="str">
        <f>IF(BI5="","",IF(BG6=2,"○","×"))</f>
        <v/>
      </c>
      <c r="BG6" s="40">
        <f>SUM(BH5:BH7)</f>
        <v>0</v>
      </c>
      <c r="BH6" s="45">
        <f t="shared" si="4"/>
        <v>0</v>
      </c>
      <c r="BI6" s="57"/>
      <c r="BJ6" s="40" t="s">
        <v>4</v>
      </c>
      <c r="BK6" s="57"/>
      <c r="BL6" s="45">
        <f t="shared" si="5"/>
        <v>0</v>
      </c>
      <c r="BM6" s="58">
        <f>SUM(BL5:BL7)</f>
        <v>0</v>
      </c>
      <c r="BN6" s="40" t="str">
        <f>IF(BQ5="","",IF(BO6=2,"○","×"))</f>
        <v>○</v>
      </c>
      <c r="BO6" s="40">
        <f>SUM(BP5:BP7)</f>
        <v>2</v>
      </c>
      <c r="BP6" s="45">
        <f t="shared" si="6"/>
        <v>1</v>
      </c>
      <c r="BQ6" s="57">
        <v>25</v>
      </c>
      <c r="BR6" s="40" t="s">
        <v>4</v>
      </c>
      <c r="BS6" s="57">
        <v>14</v>
      </c>
      <c r="BT6" s="45">
        <f t="shared" si="7"/>
        <v>0</v>
      </c>
      <c r="BU6" s="40">
        <f>SUM(BT5:BT7)</f>
        <v>0</v>
      </c>
      <c r="BV6" s="154"/>
      <c r="BW6" s="157"/>
      <c r="BX6" s="157"/>
      <c r="BY6" s="154"/>
      <c r="BZ6" s="160"/>
    </row>
    <row r="7" spans="2:78" ht="18" customHeight="1" x14ac:dyDescent="0.2">
      <c r="B7" s="146"/>
      <c r="C7" s="151"/>
      <c r="D7" s="152"/>
      <c r="E7" s="152"/>
      <c r="F7" s="152"/>
      <c r="G7" s="152"/>
      <c r="H7" s="152"/>
      <c r="I7" s="152"/>
      <c r="J7" s="152"/>
      <c r="K7" s="59"/>
      <c r="L7" s="41"/>
      <c r="M7" s="45">
        <f>IF(N7&gt;P7,1,0)</f>
        <v>0</v>
      </c>
      <c r="N7" s="60"/>
      <c r="O7" s="41" t="s">
        <v>4</v>
      </c>
      <c r="P7" s="60"/>
      <c r="Q7" s="45">
        <f>IF(P7&gt;N7,1,0)</f>
        <v>0</v>
      </c>
      <c r="R7" s="41"/>
      <c r="S7" s="59"/>
      <c r="T7" s="41"/>
      <c r="U7" s="61">
        <f t="shared" si="0"/>
        <v>0</v>
      </c>
      <c r="V7" s="60"/>
      <c r="W7" s="41" t="s">
        <v>4</v>
      </c>
      <c r="X7" s="60"/>
      <c r="Y7" s="61">
        <f t="shared" si="1"/>
        <v>0</v>
      </c>
      <c r="Z7" s="62"/>
      <c r="AA7" s="41"/>
      <c r="AB7" s="41"/>
      <c r="AC7" s="61">
        <f t="shared" si="2"/>
        <v>0</v>
      </c>
      <c r="AD7" s="60"/>
      <c r="AE7" s="41" t="s">
        <v>4</v>
      </c>
      <c r="AF7" s="60"/>
      <c r="AG7" s="61">
        <f t="shared" si="3"/>
        <v>0</v>
      </c>
      <c r="AH7" s="41"/>
      <c r="AI7" s="155"/>
      <c r="AJ7" s="158"/>
      <c r="AK7" s="158"/>
      <c r="AL7" s="155"/>
      <c r="AM7" s="161"/>
      <c r="AO7" s="146"/>
      <c r="AP7" s="151"/>
      <c r="AQ7" s="152"/>
      <c r="AR7" s="152"/>
      <c r="AS7" s="152"/>
      <c r="AT7" s="152"/>
      <c r="AU7" s="152"/>
      <c r="AV7" s="152"/>
      <c r="AW7" s="152"/>
      <c r="AX7" s="59"/>
      <c r="AY7" s="41"/>
      <c r="AZ7" s="45">
        <f>IF(BA7&gt;BC7,1,0)</f>
        <v>1</v>
      </c>
      <c r="BA7" s="60">
        <v>25</v>
      </c>
      <c r="BB7" s="41" t="s">
        <v>4</v>
      </c>
      <c r="BC7" s="60">
        <v>16</v>
      </c>
      <c r="BD7" s="45">
        <f>IF(BC7&gt;BA7,1,0)</f>
        <v>0</v>
      </c>
      <c r="BE7" s="41"/>
      <c r="BF7" s="59"/>
      <c r="BG7" s="41"/>
      <c r="BH7" s="61">
        <f t="shared" si="4"/>
        <v>0</v>
      </c>
      <c r="BI7" s="60"/>
      <c r="BJ7" s="41" t="s">
        <v>4</v>
      </c>
      <c r="BK7" s="60"/>
      <c r="BL7" s="61">
        <f t="shared" si="5"/>
        <v>0</v>
      </c>
      <c r="BM7" s="62"/>
      <c r="BN7" s="41"/>
      <c r="BO7" s="41"/>
      <c r="BP7" s="61">
        <f t="shared" si="6"/>
        <v>0</v>
      </c>
      <c r="BQ7" s="60"/>
      <c r="BR7" s="41" t="s">
        <v>4</v>
      </c>
      <c r="BS7" s="60"/>
      <c r="BT7" s="61">
        <f t="shared" si="7"/>
        <v>0</v>
      </c>
      <c r="BU7" s="41"/>
      <c r="BV7" s="155"/>
      <c r="BW7" s="158"/>
      <c r="BX7" s="158"/>
      <c r="BY7" s="155"/>
      <c r="BZ7" s="161"/>
    </row>
    <row r="8" spans="2:78" ht="18" customHeight="1" x14ac:dyDescent="0.2">
      <c r="B8" s="145" t="s">
        <v>38</v>
      </c>
      <c r="C8" s="39"/>
      <c r="D8" s="39"/>
      <c r="E8" s="39"/>
      <c r="F8" s="39">
        <f>IF(P5="","",P5)</f>
        <v>7</v>
      </c>
      <c r="G8" s="39" t="s">
        <v>4</v>
      </c>
      <c r="H8" s="39">
        <f>IF(N5="","",N5)</f>
        <v>25</v>
      </c>
      <c r="I8" s="53">
        <f>IF(H8&gt;F8,1,0)</f>
        <v>1</v>
      </c>
      <c r="J8" s="39"/>
      <c r="K8" s="147"/>
      <c r="L8" s="148"/>
      <c r="M8" s="148"/>
      <c r="N8" s="148"/>
      <c r="O8" s="148"/>
      <c r="P8" s="148"/>
      <c r="Q8" s="148"/>
      <c r="R8" s="148"/>
      <c r="S8" s="52"/>
      <c r="T8" s="39"/>
      <c r="U8" s="53">
        <f t="shared" si="0"/>
        <v>1</v>
      </c>
      <c r="V8" s="54">
        <v>25</v>
      </c>
      <c r="W8" s="39" t="s">
        <v>4</v>
      </c>
      <c r="X8" s="54">
        <v>20</v>
      </c>
      <c r="Y8" s="53">
        <f t="shared" si="1"/>
        <v>0</v>
      </c>
      <c r="Z8" s="55"/>
      <c r="AA8" s="39"/>
      <c r="AB8" s="39"/>
      <c r="AC8" s="53">
        <f t="shared" si="2"/>
        <v>0</v>
      </c>
      <c r="AD8" s="54"/>
      <c r="AE8" s="39" t="s">
        <v>4</v>
      </c>
      <c r="AF8" s="54"/>
      <c r="AG8" s="53">
        <f t="shared" si="3"/>
        <v>0</v>
      </c>
      <c r="AH8" s="39"/>
      <c r="AI8" s="153">
        <f>COUNTIF(C8:AH10,"○")</f>
        <v>0</v>
      </c>
      <c r="AJ8" s="156">
        <f>2/5</f>
        <v>0.4</v>
      </c>
      <c r="AK8" s="156">
        <f>(SUM(F8:F10)+SUM(N8:N10)+SUM(V8:V10)+SUM(AD8:AD10))/(SUM(H8:H10)+SUM(P8:P10)+SUM(X8:X10)+SUM(AF8:AF10))</f>
        <v>0.72499999999999998</v>
      </c>
      <c r="AL8" s="153">
        <f>AI8*1000000+AJ8*1000+AK8</f>
        <v>400.72500000000002</v>
      </c>
      <c r="AM8" s="159">
        <v>3</v>
      </c>
      <c r="AO8" s="145" t="s">
        <v>35</v>
      </c>
      <c r="AP8" s="39"/>
      <c r="AQ8" s="39"/>
      <c r="AR8" s="39"/>
      <c r="AS8" s="39">
        <f>IF(BC5="","",BC5)</f>
        <v>18</v>
      </c>
      <c r="AT8" s="39" t="s">
        <v>4</v>
      </c>
      <c r="AU8" s="39">
        <f>IF(BA5="","",BA5)</f>
        <v>25</v>
      </c>
      <c r="AV8" s="53">
        <f>IF(AU8&gt;AS8,1,0)</f>
        <v>1</v>
      </c>
      <c r="AW8" s="39"/>
      <c r="AX8" s="147"/>
      <c r="AY8" s="148"/>
      <c r="AZ8" s="148"/>
      <c r="BA8" s="148"/>
      <c r="BB8" s="148"/>
      <c r="BC8" s="148"/>
      <c r="BD8" s="148"/>
      <c r="BE8" s="148"/>
      <c r="BF8" s="52"/>
      <c r="BG8" s="39"/>
      <c r="BH8" s="53">
        <f t="shared" si="4"/>
        <v>1</v>
      </c>
      <c r="BI8" s="54">
        <v>25</v>
      </c>
      <c r="BJ8" s="39" t="s">
        <v>4</v>
      </c>
      <c r="BK8" s="54">
        <v>23</v>
      </c>
      <c r="BL8" s="53">
        <f t="shared" si="5"/>
        <v>0</v>
      </c>
      <c r="BM8" s="55"/>
      <c r="BN8" s="39"/>
      <c r="BO8" s="39"/>
      <c r="BP8" s="53">
        <f t="shared" si="6"/>
        <v>0</v>
      </c>
      <c r="BQ8" s="54"/>
      <c r="BR8" s="39" t="s">
        <v>4</v>
      </c>
      <c r="BS8" s="54"/>
      <c r="BT8" s="53">
        <f t="shared" si="7"/>
        <v>0</v>
      </c>
      <c r="BU8" s="39"/>
      <c r="BV8" s="153">
        <f>COUNTIF(AP8:BU10,"○")</f>
        <v>1</v>
      </c>
      <c r="BW8" s="156">
        <f>3/5</f>
        <v>0.6</v>
      </c>
      <c r="BX8" s="156">
        <f>(SUM(AS8:AS10)+SUM(BA8:BA10)+SUM(BI8:BI10)+SUM(BQ8:BQ10))/(SUM(AU8:AU10)+SUM(BC8:BC10)+SUM(BK8:BK10)+SUM(BS8:BS10))</f>
        <v>0.93333333333333335</v>
      </c>
      <c r="BY8" s="153">
        <f>BV8*1000000+BW8*1000+BX8</f>
        <v>1000600.9333333333</v>
      </c>
      <c r="BZ8" s="159">
        <v>2</v>
      </c>
    </row>
    <row r="9" spans="2:78" ht="18" customHeight="1" x14ac:dyDescent="0.2">
      <c r="B9" s="146"/>
      <c r="C9" s="40" t="str">
        <f>IF(K6="○","×","○")</f>
        <v>×</v>
      </c>
      <c r="D9" s="40">
        <f>R6</f>
        <v>0</v>
      </c>
      <c r="F9" s="40">
        <f>IF(P6="","",P6)</f>
        <v>11</v>
      </c>
      <c r="G9" s="40" t="s">
        <v>4</v>
      </c>
      <c r="H9" s="40">
        <f>IF(N6="","",N6)</f>
        <v>25</v>
      </c>
      <c r="I9" s="45">
        <f t="shared" ref="I9:I16" si="8">IF(H9&gt;F9,1,0)</f>
        <v>1</v>
      </c>
      <c r="J9" s="40">
        <f>L6</f>
        <v>2</v>
      </c>
      <c r="K9" s="149"/>
      <c r="L9" s="150"/>
      <c r="M9" s="150"/>
      <c r="N9" s="150"/>
      <c r="O9" s="150"/>
      <c r="P9" s="150"/>
      <c r="Q9" s="150"/>
      <c r="R9" s="150"/>
      <c r="S9" s="56" t="str">
        <f>IF(V8="","",IF(T9=2,"○","×"))</f>
        <v>×</v>
      </c>
      <c r="T9" s="40">
        <f>SUM(U8:U10)</f>
        <v>1</v>
      </c>
      <c r="U9" s="45">
        <f t="shared" si="0"/>
        <v>0</v>
      </c>
      <c r="V9" s="57">
        <v>21</v>
      </c>
      <c r="W9" s="40" t="s">
        <v>4</v>
      </c>
      <c r="X9" s="57">
        <v>25</v>
      </c>
      <c r="Y9" s="45">
        <f t="shared" si="1"/>
        <v>1</v>
      </c>
      <c r="Z9" s="58">
        <f>SUM(Y8:Y10)</f>
        <v>2</v>
      </c>
      <c r="AA9" s="40" t="str">
        <f>IF(AD8="","",IF(AB9=2,"○","×"))</f>
        <v/>
      </c>
      <c r="AB9" s="40">
        <f>SUM(AC8:AC10)</f>
        <v>0</v>
      </c>
      <c r="AC9" s="45">
        <f t="shared" si="2"/>
        <v>0</v>
      </c>
      <c r="AD9" s="57"/>
      <c r="AE9" s="40" t="s">
        <v>4</v>
      </c>
      <c r="AF9" s="57"/>
      <c r="AG9" s="45">
        <f t="shared" si="3"/>
        <v>0</v>
      </c>
      <c r="AH9" s="40">
        <f>SUM(AG8:AG10)</f>
        <v>0</v>
      </c>
      <c r="AI9" s="154"/>
      <c r="AJ9" s="157"/>
      <c r="AK9" s="157"/>
      <c r="AL9" s="154"/>
      <c r="AM9" s="160"/>
      <c r="AO9" s="146"/>
      <c r="AP9" s="40" t="str">
        <f>IF(AX6="○","×","○")</f>
        <v>×</v>
      </c>
      <c r="AQ9" s="40">
        <f>BE6</f>
        <v>1</v>
      </c>
      <c r="AS9" s="40">
        <f>IF(BC6="","",BC6)</f>
        <v>25</v>
      </c>
      <c r="AT9" s="40" t="s">
        <v>4</v>
      </c>
      <c r="AU9" s="40">
        <f>IF(BA6="","",BA6)</f>
        <v>21</v>
      </c>
      <c r="AV9" s="45">
        <f t="shared" ref="AV9:AV16" si="9">IF(AU9&gt;AS9,1,0)</f>
        <v>0</v>
      </c>
      <c r="AW9" s="40">
        <f>AY6</f>
        <v>2</v>
      </c>
      <c r="AX9" s="149"/>
      <c r="AY9" s="150"/>
      <c r="AZ9" s="150"/>
      <c r="BA9" s="150"/>
      <c r="BB9" s="150"/>
      <c r="BC9" s="150"/>
      <c r="BD9" s="150"/>
      <c r="BE9" s="150"/>
      <c r="BF9" s="56" t="str">
        <f>IF(BI8="","",IF(BG9=2,"○","×"))</f>
        <v>○</v>
      </c>
      <c r="BG9" s="40">
        <f>SUM(BH8:BH10)</f>
        <v>2</v>
      </c>
      <c r="BH9" s="45">
        <f t="shared" si="4"/>
        <v>1</v>
      </c>
      <c r="BI9" s="57">
        <v>28</v>
      </c>
      <c r="BJ9" s="40" t="s">
        <v>4</v>
      </c>
      <c r="BK9" s="57">
        <v>26</v>
      </c>
      <c r="BL9" s="45">
        <f t="shared" si="5"/>
        <v>0</v>
      </c>
      <c r="BM9" s="58">
        <f>SUM(BL8:BL10)</f>
        <v>0</v>
      </c>
      <c r="BN9" s="40" t="str">
        <f>IF(BQ8="","",IF(BO9=2,"○","×"))</f>
        <v/>
      </c>
      <c r="BO9" s="40">
        <f>SUM(BP8:BP10)</f>
        <v>0</v>
      </c>
      <c r="BP9" s="45">
        <f t="shared" si="6"/>
        <v>0</v>
      </c>
      <c r="BQ9" s="57"/>
      <c r="BR9" s="40" t="s">
        <v>4</v>
      </c>
      <c r="BS9" s="57"/>
      <c r="BT9" s="45">
        <f t="shared" si="7"/>
        <v>0</v>
      </c>
      <c r="BU9" s="40">
        <f>SUM(BT8:BT10)</f>
        <v>0</v>
      </c>
      <c r="BV9" s="154"/>
      <c r="BW9" s="157"/>
      <c r="BX9" s="157"/>
      <c r="BY9" s="154"/>
      <c r="BZ9" s="160"/>
    </row>
    <row r="10" spans="2:78" ht="18" customHeight="1" x14ac:dyDescent="0.2">
      <c r="B10" s="146"/>
      <c r="C10" s="41"/>
      <c r="D10" s="41"/>
      <c r="E10" s="41"/>
      <c r="F10" s="41" t="str">
        <f>IF(P7="","",P7)</f>
        <v/>
      </c>
      <c r="G10" s="41" t="s">
        <v>4</v>
      </c>
      <c r="H10" s="41" t="str">
        <f>IF(N7="","",N7)</f>
        <v/>
      </c>
      <c r="I10" s="45">
        <f t="shared" si="8"/>
        <v>0</v>
      </c>
      <c r="J10" s="41"/>
      <c r="K10" s="151"/>
      <c r="L10" s="152"/>
      <c r="M10" s="152"/>
      <c r="N10" s="152"/>
      <c r="O10" s="152"/>
      <c r="P10" s="152"/>
      <c r="Q10" s="152"/>
      <c r="R10" s="152"/>
      <c r="S10" s="59"/>
      <c r="T10" s="41"/>
      <c r="U10" s="61">
        <f t="shared" si="0"/>
        <v>0</v>
      </c>
      <c r="V10" s="60">
        <v>23</v>
      </c>
      <c r="W10" s="41" t="s">
        <v>4</v>
      </c>
      <c r="X10" s="60">
        <v>25</v>
      </c>
      <c r="Y10" s="61">
        <f t="shared" si="1"/>
        <v>1</v>
      </c>
      <c r="Z10" s="62"/>
      <c r="AA10" s="41"/>
      <c r="AB10" s="41"/>
      <c r="AC10" s="61">
        <f t="shared" si="2"/>
        <v>0</v>
      </c>
      <c r="AD10" s="60"/>
      <c r="AE10" s="41" t="s">
        <v>4</v>
      </c>
      <c r="AF10" s="60"/>
      <c r="AG10" s="61">
        <f t="shared" si="3"/>
        <v>0</v>
      </c>
      <c r="AH10" s="41"/>
      <c r="AI10" s="155"/>
      <c r="AJ10" s="158"/>
      <c r="AK10" s="158"/>
      <c r="AL10" s="155"/>
      <c r="AM10" s="161"/>
      <c r="AO10" s="146"/>
      <c r="AP10" s="41"/>
      <c r="AQ10" s="41"/>
      <c r="AR10" s="41"/>
      <c r="AS10" s="41">
        <f>IF(BC7="","",BC7)</f>
        <v>16</v>
      </c>
      <c r="AT10" s="41" t="s">
        <v>4</v>
      </c>
      <c r="AU10" s="41">
        <f>IF(BA7="","",BA7)</f>
        <v>25</v>
      </c>
      <c r="AV10" s="45">
        <f t="shared" si="9"/>
        <v>1</v>
      </c>
      <c r="AW10" s="41"/>
      <c r="AX10" s="151"/>
      <c r="AY10" s="152"/>
      <c r="AZ10" s="152"/>
      <c r="BA10" s="152"/>
      <c r="BB10" s="152"/>
      <c r="BC10" s="152"/>
      <c r="BD10" s="152"/>
      <c r="BE10" s="152"/>
      <c r="BF10" s="59"/>
      <c r="BG10" s="41"/>
      <c r="BH10" s="61">
        <f t="shared" si="4"/>
        <v>0</v>
      </c>
      <c r="BI10" s="60"/>
      <c r="BJ10" s="41" t="s">
        <v>4</v>
      </c>
      <c r="BK10" s="60"/>
      <c r="BL10" s="61">
        <f t="shared" si="5"/>
        <v>0</v>
      </c>
      <c r="BM10" s="62"/>
      <c r="BN10" s="41"/>
      <c r="BO10" s="41"/>
      <c r="BP10" s="61">
        <f t="shared" si="6"/>
        <v>0</v>
      </c>
      <c r="BQ10" s="60"/>
      <c r="BR10" s="41" t="s">
        <v>4</v>
      </c>
      <c r="BS10" s="60"/>
      <c r="BT10" s="61">
        <f t="shared" si="7"/>
        <v>0</v>
      </c>
      <c r="BU10" s="41"/>
      <c r="BV10" s="155"/>
      <c r="BW10" s="158"/>
      <c r="BX10" s="158"/>
      <c r="BY10" s="155"/>
      <c r="BZ10" s="161"/>
    </row>
    <row r="11" spans="2:78" ht="18" customHeight="1" x14ac:dyDescent="0.2">
      <c r="B11" s="145" t="s">
        <v>34</v>
      </c>
      <c r="C11" s="39"/>
      <c r="D11" s="39"/>
      <c r="E11" s="39"/>
      <c r="F11" s="40">
        <f>IF(X5="","",X5)</f>
        <v>12</v>
      </c>
      <c r="G11" s="39" t="s">
        <v>4</v>
      </c>
      <c r="H11" s="40">
        <f>IF(V5="","",V5)</f>
        <v>25</v>
      </c>
      <c r="I11" s="45">
        <f t="shared" si="8"/>
        <v>1</v>
      </c>
      <c r="J11" s="39"/>
      <c r="K11" s="52"/>
      <c r="L11" s="39"/>
      <c r="M11" s="39"/>
      <c r="N11" s="39">
        <f>IF(X8="","",X8)</f>
        <v>20</v>
      </c>
      <c r="O11" s="39" t="s">
        <v>4</v>
      </c>
      <c r="P11" s="40">
        <f>IF(V8="","",V8)</f>
        <v>25</v>
      </c>
      <c r="Q11" s="53">
        <f t="shared" ref="Q11:Q16" si="10">IF(P11&gt;N11,1,0)</f>
        <v>1</v>
      </c>
      <c r="R11" s="39"/>
      <c r="S11" s="147"/>
      <c r="T11" s="148"/>
      <c r="U11" s="148"/>
      <c r="V11" s="148"/>
      <c r="W11" s="148"/>
      <c r="X11" s="148"/>
      <c r="Y11" s="148"/>
      <c r="Z11" s="169"/>
      <c r="AA11" s="39"/>
      <c r="AB11" s="39"/>
      <c r="AC11" s="53">
        <f t="shared" si="2"/>
        <v>1</v>
      </c>
      <c r="AD11" s="54">
        <v>25</v>
      </c>
      <c r="AE11" s="39" t="s">
        <v>4</v>
      </c>
      <c r="AF11" s="54">
        <v>14</v>
      </c>
      <c r="AG11" s="53">
        <f t="shared" si="3"/>
        <v>0</v>
      </c>
      <c r="AH11" s="39"/>
      <c r="AI11" s="153">
        <f>COUNTIF(C11:AH13,"○")</f>
        <v>2</v>
      </c>
      <c r="AJ11" s="156">
        <f>3/5</f>
        <v>0.6</v>
      </c>
      <c r="AK11" s="156">
        <f>(SUM(F11:F13)+SUM(N11:N13)+SUM(V11:V13)+SUM(AD11:AD13))/(SUM(H11:H13)+SUM(P11:P13)+SUM(X11:X13)+SUM(AF11:AF13))</f>
        <v>1.048951048951049</v>
      </c>
      <c r="AL11" s="153">
        <f>AI11*1000000+AJ11*1000+AK11</f>
        <v>2000601.0489510489</v>
      </c>
      <c r="AM11" s="159">
        <v>2</v>
      </c>
      <c r="AO11" s="145" t="s">
        <v>29</v>
      </c>
      <c r="AP11" s="39"/>
      <c r="AQ11" s="39"/>
      <c r="AR11" s="39"/>
      <c r="AS11" s="40" t="str">
        <f>IF(BK5="","",BK5)</f>
        <v/>
      </c>
      <c r="AT11" s="39" t="s">
        <v>4</v>
      </c>
      <c r="AU11" s="40" t="str">
        <f>IF(BI5="","",BI5)</f>
        <v/>
      </c>
      <c r="AV11" s="45">
        <f t="shared" si="9"/>
        <v>0</v>
      </c>
      <c r="AW11" s="39"/>
      <c r="AX11" s="52"/>
      <c r="AY11" s="39"/>
      <c r="AZ11" s="39"/>
      <c r="BA11" s="39">
        <f>IF(BK8="","",BK8)</f>
        <v>23</v>
      </c>
      <c r="BB11" s="39" t="s">
        <v>4</v>
      </c>
      <c r="BC11" s="40">
        <f>IF(BI8="","",BI8)</f>
        <v>25</v>
      </c>
      <c r="BD11" s="53">
        <f t="shared" ref="BD11:BD16" si="11">IF(BC11&gt;BA11,1,0)</f>
        <v>1</v>
      </c>
      <c r="BE11" s="39"/>
      <c r="BF11" s="147"/>
      <c r="BG11" s="148"/>
      <c r="BH11" s="148"/>
      <c r="BI11" s="148"/>
      <c r="BJ11" s="148"/>
      <c r="BK11" s="148"/>
      <c r="BL11" s="148"/>
      <c r="BM11" s="169"/>
      <c r="BN11" s="39"/>
      <c r="BO11" s="39"/>
      <c r="BP11" s="53">
        <f t="shared" si="6"/>
        <v>1</v>
      </c>
      <c r="BQ11" s="54">
        <v>25</v>
      </c>
      <c r="BR11" s="39" t="s">
        <v>4</v>
      </c>
      <c r="BS11" s="54">
        <v>22</v>
      </c>
      <c r="BT11" s="53">
        <f t="shared" si="7"/>
        <v>0</v>
      </c>
      <c r="BU11" s="39"/>
      <c r="BV11" s="153">
        <f>COUNTIF(AP11:BU13,"○")</f>
        <v>1</v>
      </c>
      <c r="BW11" s="156">
        <f>2/4</f>
        <v>0.5</v>
      </c>
      <c r="BX11" s="156">
        <f>(SUM(AS11:AS13)+SUM(BA11:BA13)+SUM(BI11:BI13)+SUM(BQ11:BQ13))/(SUM(AU11:AU13)+SUM(BC11:BC13)+SUM(BK11:BK13)+SUM(BS11:BS13))</f>
        <v>1.01</v>
      </c>
      <c r="BY11" s="153">
        <f>BV11*1000000+BW11*1000+BX11</f>
        <v>1000501.01</v>
      </c>
      <c r="BZ11" s="159">
        <v>3</v>
      </c>
    </row>
    <row r="12" spans="2:78" ht="18" customHeight="1" x14ac:dyDescent="0.2">
      <c r="B12" s="146"/>
      <c r="C12" s="40" t="s">
        <v>65</v>
      </c>
      <c r="D12" s="40">
        <f>Z6</f>
        <v>0</v>
      </c>
      <c r="F12" s="40">
        <f>IF(X6="","",X6)</f>
        <v>18</v>
      </c>
      <c r="G12" s="40" t="s">
        <v>4</v>
      </c>
      <c r="H12" s="40">
        <f>IF(V6="","",V6)</f>
        <v>25</v>
      </c>
      <c r="I12" s="45">
        <f t="shared" si="8"/>
        <v>1</v>
      </c>
      <c r="J12" s="40">
        <f>T6</f>
        <v>2</v>
      </c>
      <c r="K12" s="56" t="str">
        <f>IF(S9="○","×","○")</f>
        <v>○</v>
      </c>
      <c r="L12" s="40">
        <f>Z9</f>
        <v>2</v>
      </c>
      <c r="N12" s="40">
        <f>IF(X9="","",X9)</f>
        <v>25</v>
      </c>
      <c r="O12" s="40" t="s">
        <v>4</v>
      </c>
      <c r="P12" s="40">
        <f>IF(V9="","",V9)</f>
        <v>21</v>
      </c>
      <c r="Q12" s="45">
        <f t="shared" si="10"/>
        <v>0</v>
      </c>
      <c r="R12" s="40">
        <f>T9</f>
        <v>1</v>
      </c>
      <c r="S12" s="149"/>
      <c r="T12" s="150"/>
      <c r="U12" s="150"/>
      <c r="V12" s="150"/>
      <c r="W12" s="150"/>
      <c r="X12" s="150"/>
      <c r="Y12" s="150"/>
      <c r="Z12" s="170"/>
      <c r="AA12" s="40" t="str">
        <f>IF(AD11="","",IF(AB12=2,"○","×"))</f>
        <v>○</v>
      </c>
      <c r="AB12" s="40">
        <f>SUM(AC11:AC13)</f>
        <v>2</v>
      </c>
      <c r="AC12" s="45">
        <f t="shared" si="2"/>
        <v>1</v>
      </c>
      <c r="AD12" s="57">
        <v>25</v>
      </c>
      <c r="AE12" s="40" t="s">
        <v>4</v>
      </c>
      <c r="AF12" s="57">
        <v>10</v>
      </c>
      <c r="AG12" s="45">
        <f t="shared" si="3"/>
        <v>0</v>
      </c>
      <c r="AH12" s="40">
        <f>SUM(AG11:AG13)</f>
        <v>0</v>
      </c>
      <c r="AI12" s="154"/>
      <c r="AJ12" s="157"/>
      <c r="AK12" s="157"/>
      <c r="AL12" s="154"/>
      <c r="AM12" s="160"/>
      <c r="AO12" s="146"/>
      <c r="AQ12" s="40">
        <f>BM6</f>
        <v>0</v>
      </c>
      <c r="AS12" s="40" t="str">
        <f>IF(BK6="","",BK6)</f>
        <v/>
      </c>
      <c r="AT12" s="40" t="s">
        <v>4</v>
      </c>
      <c r="AU12" s="40" t="str">
        <f>IF(BI6="","",BI6)</f>
        <v/>
      </c>
      <c r="AV12" s="45">
        <f t="shared" si="9"/>
        <v>0</v>
      </c>
      <c r="AW12" s="40">
        <f>BG6</f>
        <v>0</v>
      </c>
      <c r="AX12" s="56" t="str">
        <f>IF(BF9="○","×","○")</f>
        <v>×</v>
      </c>
      <c r="AY12" s="40">
        <f>BM9</f>
        <v>0</v>
      </c>
      <c r="BA12" s="40">
        <f>IF(BK9="","",BK9)</f>
        <v>26</v>
      </c>
      <c r="BB12" s="40" t="s">
        <v>4</v>
      </c>
      <c r="BC12" s="40">
        <f>IF(BI9="","",BI9)</f>
        <v>28</v>
      </c>
      <c r="BD12" s="45">
        <f t="shared" si="11"/>
        <v>1</v>
      </c>
      <c r="BE12" s="40">
        <f>BG9</f>
        <v>2</v>
      </c>
      <c r="BF12" s="149"/>
      <c r="BG12" s="150"/>
      <c r="BH12" s="150"/>
      <c r="BI12" s="150"/>
      <c r="BJ12" s="150"/>
      <c r="BK12" s="150"/>
      <c r="BL12" s="150"/>
      <c r="BM12" s="170"/>
      <c r="BN12" s="40" t="str">
        <f>IF(BQ11="","",IF(BO12=2,"○","×"))</f>
        <v>○</v>
      </c>
      <c r="BO12" s="40">
        <f>SUM(BP11:BP13)</f>
        <v>2</v>
      </c>
      <c r="BP12" s="45">
        <f t="shared" si="6"/>
        <v>1</v>
      </c>
      <c r="BQ12" s="57">
        <v>27</v>
      </c>
      <c r="BR12" s="40" t="s">
        <v>4</v>
      </c>
      <c r="BS12" s="57">
        <v>25</v>
      </c>
      <c r="BT12" s="45">
        <f t="shared" si="7"/>
        <v>0</v>
      </c>
      <c r="BU12" s="40">
        <f>SUM(BT11:BT13)</f>
        <v>0</v>
      </c>
      <c r="BV12" s="154"/>
      <c r="BW12" s="157"/>
      <c r="BX12" s="157"/>
      <c r="BY12" s="154"/>
      <c r="BZ12" s="160"/>
    </row>
    <row r="13" spans="2:78" ht="18" customHeight="1" x14ac:dyDescent="0.2">
      <c r="B13" s="168"/>
      <c r="C13" s="41"/>
      <c r="D13" s="41"/>
      <c r="E13" s="41"/>
      <c r="F13" s="41" t="str">
        <f>IF(X7="","",X7)</f>
        <v/>
      </c>
      <c r="G13" s="41" t="s">
        <v>4</v>
      </c>
      <c r="H13" s="41" t="str">
        <f>IF(V7="","",V7)</f>
        <v/>
      </c>
      <c r="I13" s="45">
        <f t="shared" si="8"/>
        <v>0</v>
      </c>
      <c r="J13" s="41"/>
      <c r="K13" s="59"/>
      <c r="L13" s="41"/>
      <c r="M13" s="41"/>
      <c r="N13" s="41">
        <f>IF(X10="","",X10)</f>
        <v>25</v>
      </c>
      <c r="O13" s="41" t="s">
        <v>4</v>
      </c>
      <c r="P13" s="41">
        <f>IF(V10="","",V10)</f>
        <v>23</v>
      </c>
      <c r="Q13" s="61">
        <f t="shared" si="10"/>
        <v>0</v>
      </c>
      <c r="R13" s="41"/>
      <c r="S13" s="151"/>
      <c r="T13" s="152"/>
      <c r="U13" s="152"/>
      <c r="V13" s="152"/>
      <c r="W13" s="152"/>
      <c r="X13" s="152"/>
      <c r="Y13" s="152"/>
      <c r="Z13" s="171"/>
      <c r="AA13" s="41"/>
      <c r="AB13" s="41"/>
      <c r="AC13" s="61">
        <f t="shared" si="2"/>
        <v>0</v>
      </c>
      <c r="AD13" s="60"/>
      <c r="AE13" s="41" t="s">
        <v>4</v>
      </c>
      <c r="AF13" s="60"/>
      <c r="AG13" s="61">
        <f t="shared" si="3"/>
        <v>0</v>
      </c>
      <c r="AH13" s="41"/>
      <c r="AI13" s="155"/>
      <c r="AJ13" s="158"/>
      <c r="AK13" s="158"/>
      <c r="AL13" s="155"/>
      <c r="AM13" s="161"/>
      <c r="AO13" s="168"/>
      <c r="AP13" s="41"/>
      <c r="AQ13" s="41"/>
      <c r="AR13" s="41"/>
      <c r="AS13" s="41" t="str">
        <f>IF(BK7="","",BK7)</f>
        <v/>
      </c>
      <c r="AT13" s="41" t="s">
        <v>4</v>
      </c>
      <c r="AU13" s="41" t="str">
        <f>IF(BI7="","",BI7)</f>
        <v/>
      </c>
      <c r="AV13" s="45">
        <f t="shared" si="9"/>
        <v>0</v>
      </c>
      <c r="AW13" s="41"/>
      <c r="AX13" s="59"/>
      <c r="AY13" s="41"/>
      <c r="AZ13" s="41"/>
      <c r="BA13" s="41" t="str">
        <f>IF(BK10="","",BK10)</f>
        <v/>
      </c>
      <c r="BB13" s="41" t="s">
        <v>4</v>
      </c>
      <c r="BC13" s="41" t="str">
        <f>IF(BI10="","",BI10)</f>
        <v/>
      </c>
      <c r="BD13" s="61">
        <f t="shared" si="11"/>
        <v>0</v>
      </c>
      <c r="BE13" s="41"/>
      <c r="BF13" s="151"/>
      <c r="BG13" s="152"/>
      <c r="BH13" s="152"/>
      <c r="BI13" s="152"/>
      <c r="BJ13" s="152"/>
      <c r="BK13" s="152"/>
      <c r="BL13" s="152"/>
      <c r="BM13" s="171"/>
      <c r="BN13" s="41"/>
      <c r="BO13" s="41"/>
      <c r="BP13" s="61">
        <f t="shared" si="6"/>
        <v>0</v>
      </c>
      <c r="BQ13" s="60"/>
      <c r="BR13" s="41" t="s">
        <v>4</v>
      </c>
      <c r="BS13" s="60"/>
      <c r="BT13" s="61">
        <f t="shared" si="7"/>
        <v>0</v>
      </c>
      <c r="BU13" s="41"/>
      <c r="BV13" s="155"/>
      <c r="BW13" s="158"/>
      <c r="BX13" s="158"/>
      <c r="BY13" s="155"/>
      <c r="BZ13" s="161"/>
    </row>
    <row r="14" spans="2:78" ht="18" customHeight="1" x14ac:dyDescent="0.2">
      <c r="B14" s="145" t="s">
        <v>42</v>
      </c>
      <c r="C14" s="39"/>
      <c r="D14" s="39"/>
      <c r="E14" s="39"/>
      <c r="F14" s="40">
        <f>IF(AF5="","",AF5)</f>
        <v>5</v>
      </c>
      <c r="G14" s="39" t="s">
        <v>4</v>
      </c>
      <c r="H14" s="40">
        <f>IF(AD5="","",AD5)</f>
        <v>25</v>
      </c>
      <c r="I14" s="45">
        <f t="shared" si="8"/>
        <v>1</v>
      </c>
      <c r="J14" s="39"/>
      <c r="K14" s="52"/>
      <c r="L14" s="39"/>
      <c r="M14" s="39"/>
      <c r="N14" s="39" t="str">
        <f>IF(AF8="","",AF8)</f>
        <v/>
      </c>
      <c r="O14" s="39" t="s">
        <v>4</v>
      </c>
      <c r="P14" s="39" t="str">
        <f>IF(AD8="","",AD8)</f>
        <v/>
      </c>
      <c r="Q14" s="53">
        <f t="shared" si="10"/>
        <v>0</v>
      </c>
      <c r="R14" s="39"/>
      <c r="S14" s="52"/>
      <c r="T14" s="39"/>
      <c r="U14" s="39"/>
      <c r="V14" s="39">
        <f>IF(AF11="","",AF11)</f>
        <v>14</v>
      </c>
      <c r="W14" s="39" t="s">
        <v>4</v>
      </c>
      <c r="X14" s="39">
        <f>IF(AD11="","",AD11)</f>
        <v>25</v>
      </c>
      <c r="Y14" s="53">
        <f>IF(X14&gt;V14,1,0)</f>
        <v>1</v>
      </c>
      <c r="Z14" s="55"/>
      <c r="AA14" s="148"/>
      <c r="AB14" s="148"/>
      <c r="AC14" s="148"/>
      <c r="AD14" s="148"/>
      <c r="AE14" s="148"/>
      <c r="AF14" s="148"/>
      <c r="AG14" s="148"/>
      <c r="AH14" s="148"/>
      <c r="AI14" s="153">
        <f>COUNTIF(C14:AH16,"○")</f>
        <v>0</v>
      </c>
      <c r="AJ14" s="156">
        <f>0/4</f>
        <v>0</v>
      </c>
      <c r="AK14" s="156">
        <f>(SUM(F14:F16)+SUM(N14:N16)+SUM(V14:V16)+SUM(AD14:AD16))/(SUM(H14:H16)+SUM(P14:P16)+SUM(X14:X16)+SUM(AF14:AF16))</f>
        <v>0.35</v>
      </c>
      <c r="AL14" s="153">
        <f>AI14*1000000+AJ14*1000+AK14</f>
        <v>0.35</v>
      </c>
      <c r="AM14" s="159">
        <v>4</v>
      </c>
      <c r="AO14" s="145" t="s">
        <v>49</v>
      </c>
      <c r="AP14" s="39"/>
      <c r="AQ14" s="39"/>
      <c r="AR14" s="39"/>
      <c r="AS14" s="40">
        <f>IF(BS5="","",BS5)</f>
        <v>15</v>
      </c>
      <c r="AT14" s="39" t="s">
        <v>4</v>
      </c>
      <c r="AU14" s="40">
        <f>IF(BQ5="","",BQ5)</f>
        <v>25</v>
      </c>
      <c r="AV14" s="45">
        <f t="shared" si="9"/>
        <v>1</v>
      </c>
      <c r="AW14" s="39"/>
      <c r="AX14" s="52"/>
      <c r="AY14" s="39"/>
      <c r="AZ14" s="39"/>
      <c r="BA14" s="39" t="str">
        <f>IF(BS8="","",BS8)</f>
        <v/>
      </c>
      <c r="BB14" s="39" t="s">
        <v>4</v>
      </c>
      <c r="BC14" s="39" t="str">
        <f>IF(BQ8="","",BQ8)</f>
        <v/>
      </c>
      <c r="BD14" s="53">
        <f t="shared" si="11"/>
        <v>0</v>
      </c>
      <c r="BE14" s="39"/>
      <c r="BF14" s="52"/>
      <c r="BG14" s="39"/>
      <c r="BH14" s="39"/>
      <c r="BI14" s="39">
        <f>IF(BS11="","",BS11)</f>
        <v>22</v>
      </c>
      <c r="BJ14" s="39" t="s">
        <v>4</v>
      </c>
      <c r="BK14" s="39">
        <f>IF(BQ11="","",BQ11)</f>
        <v>25</v>
      </c>
      <c r="BL14" s="53">
        <f>IF(BK14&gt;BI14,1,0)</f>
        <v>1</v>
      </c>
      <c r="BM14" s="55"/>
      <c r="BN14" s="148"/>
      <c r="BO14" s="148"/>
      <c r="BP14" s="148"/>
      <c r="BQ14" s="148"/>
      <c r="BR14" s="148"/>
      <c r="BS14" s="148"/>
      <c r="BT14" s="148"/>
      <c r="BU14" s="148"/>
      <c r="BV14" s="153">
        <f>COUNTIF(AP14:BU16,"○")</f>
        <v>0</v>
      </c>
      <c r="BW14" s="156">
        <f>(AQ15+AY15+BG15+BO15)/(AW15+BE15+BM15+BU15)</f>
        <v>0</v>
      </c>
      <c r="BX14" s="156">
        <f>(SUM(AS14:AS16)+SUM(BA14:BA16)+SUM(BI14:BI16)+SUM(BQ14:BQ16))/(SUM(AU14:AU16)+SUM(BC14:BC16)+SUM(BK14:BK16)+SUM(BS14:BS16))</f>
        <v>0.74509803921568629</v>
      </c>
      <c r="BY14" s="153">
        <f>BV14*1000000+BW14*1000+BX14</f>
        <v>0.74509803921568629</v>
      </c>
      <c r="BZ14" s="159">
        <v>4</v>
      </c>
    </row>
    <row r="15" spans="2:78" ht="18" customHeight="1" x14ac:dyDescent="0.2">
      <c r="B15" s="146"/>
      <c r="C15" s="40" t="str">
        <f>IF(AA6="○","×","○")</f>
        <v>×</v>
      </c>
      <c r="D15" s="40">
        <f>AH6</f>
        <v>0</v>
      </c>
      <c r="F15" s="40">
        <f>IF(AF6="","",AF6)</f>
        <v>6</v>
      </c>
      <c r="G15" s="40" t="s">
        <v>4</v>
      </c>
      <c r="H15" s="40">
        <f>IF(AD6="","",AD6)</f>
        <v>25</v>
      </c>
      <c r="I15" s="45">
        <f t="shared" si="8"/>
        <v>1</v>
      </c>
      <c r="J15" s="40">
        <f>AB6</f>
        <v>2</v>
      </c>
      <c r="K15" s="56"/>
      <c r="L15" s="40">
        <f>AH9</f>
        <v>0</v>
      </c>
      <c r="N15" s="40" t="str">
        <f>IF(AF9="","",AF9)</f>
        <v/>
      </c>
      <c r="O15" s="40" t="s">
        <v>4</v>
      </c>
      <c r="P15" s="40" t="str">
        <f>IF(AD9="","",AD9)</f>
        <v/>
      </c>
      <c r="Q15" s="45">
        <f t="shared" si="10"/>
        <v>0</v>
      </c>
      <c r="R15" s="40">
        <f>AB9</f>
        <v>0</v>
      </c>
      <c r="S15" s="56" t="str">
        <f>IF(AA12="○","×","○")</f>
        <v>×</v>
      </c>
      <c r="T15" s="40">
        <f>AH12</f>
        <v>0</v>
      </c>
      <c r="V15" s="40">
        <f>IF(AF12="","",AF12)</f>
        <v>10</v>
      </c>
      <c r="W15" s="40" t="s">
        <v>4</v>
      </c>
      <c r="X15" s="40">
        <f>IF(AD12="","",AD12)</f>
        <v>25</v>
      </c>
      <c r="Y15" s="45">
        <f>IF(X15&gt;V15,1,0)</f>
        <v>1</v>
      </c>
      <c r="Z15" s="58">
        <f>AB12</f>
        <v>2</v>
      </c>
      <c r="AA15" s="150"/>
      <c r="AB15" s="150"/>
      <c r="AC15" s="150"/>
      <c r="AD15" s="150"/>
      <c r="AE15" s="150"/>
      <c r="AF15" s="150"/>
      <c r="AG15" s="150"/>
      <c r="AH15" s="150"/>
      <c r="AI15" s="154"/>
      <c r="AJ15" s="157"/>
      <c r="AK15" s="157"/>
      <c r="AL15" s="154"/>
      <c r="AM15" s="160"/>
      <c r="AO15" s="146"/>
      <c r="AP15" s="40" t="s">
        <v>65</v>
      </c>
      <c r="AQ15" s="40">
        <f>BU6</f>
        <v>0</v>
      </c>
      <c r="AS15" s="40">
        <f>IF(BS6="","",BS6)</f>
        <v>14</v>
      </c>
      <c r="AT15" s="40" t="s">
        <v>4</v>
      </c>
      <c r="AU15" s="40">
        <f>IF(BQ6="","",BQ6)</f>
        <v>25</v>
      </c>
      <c r="AV15" s="45">
        <f t="shared" si="9"/>
        <v>1</v>
      </c>
      <c r="AW15" s="40">
        <f>BO6</f>
        <v>2</v>
      </c>
      <c r="AX15" s="56"/>
      <c r="AY15" s="40">
        <f>BU9</f>
        <v>0</v>
      </c>
      <c r="BA15" s="40" t="str">
        <f>IF(BS9="","",BS9)</f>
        <v/>
      </c>
      <c r="BB15" s="40" t="s">
        <v>4</v>
      </c>
      <c r="BC15" s="40" t="str">
        <f>IF(BQ9="","",BQ9)</f>
        <v/>
      </c>
      <c r="BD15" s="45">
        <f t="shared" si="11"/>
        <v>0</v>
      </c>
      <c r="BE15" s="40">
        <f>BO9</f>
        <v>0</v>
      </c>
      <c r="BF15" s="56" t="s">
        <v>65</v>
      </c>
      <c r="BG15" s="40">
        <f>BU12</f>
        <v>0</v>
      </c>
      <c r="BI15" s="40">
        <f>IF(BS12="","",BS12)</f>
        <v>25</v>
      </c>
      <c r="BJ15" s="40" t="s">
        <v>4</v>
      </c>
      <c r="BK15" s="40">
        <f>IF(BQ12="","",BQ12)</f>
        <v>27</v>
      </c>
      <c r="BL15" s="45">
        <f>IF(BK15&gt;BI15,1,0)</f>
        <v>1</v>
      </c>
      <c r="BM15" s="58">
        <f>BO12</f>
        <v>2</v>
      </c>
      <c r="BN15" s="150"/>
      <c r="BO15" s="150"/>
      <c r="BP15" s="150"/>
      <c r="BQ15" s="150"/>
      <c r="BR15" s="150"/>
      <c r="BS15" s="150"/>
      <c r="BT15" s="150"/>
      <c r="BU15" s="150"/>
      <c r="BV15" s="154"/>
      <c r="BW15" s="157"/>
      <c r="BX15" s="157"/>
      <c r="BY15" s="154"/>
      <c r="BZ15" s="160"/>
    </row>
    <row r="16" spans="2:78" ht="18" customHeight="1" x14ac:dyDescent="0.2">
      <c r="B16" s="168"/>
      <c r="C16" s="41"/>
      <c r="D16" s="41"/>
      <c r="E16" s="41"/>
      <c r="F16" s="41" t="str">
        <f>IF(AF7="","",AF7)</f>
        <v/>
      </c>
      <c r="G16" s="41" t="s">
        <v>4</v>
      </c>
      <c r="H16" s="41" t="str">
        <f>IF(AD7="","",AD7)</f>
        <v/>
      </c>
      <c r="I16" s="61">
        <f t="shared" si="8"/>
        <v>0</v>
      </c>
      <c r="J16" s="41"/>
      <c r="K16" s="59"/>
      <c r="L16" s="41"/>
      <c r="M16" s="41"/>
      <c r="N16" s="41" t="str">
        <f>IF(AF10="","",AF10)</f>
        <v/>
      </c>
      <c r="O16" s="41" t="s">
        <v>4</v>
      </c>
      <c r="P16" s="41" t="str">
        <f>IF(AD10="","",AD10)</f>
        <v/>
      </c>
      <c r="Q16" s="61">
        <f t="shared" si="10"/>
        <v>0</v>
      </c>
      <c r="R16" s="41"/>
      <c r="S16" s="59"/>
      <c r="T16" s="41"/>
      <c r="U16" s="41"/>
      <c r="V16" s="41" t="str">
        <f>IF(AF13="","",AF13)</f>
        <v/>
      </c>
      <c r="W16" s="41" t="s">
        <v>4</v>
      </c>
      <c r="X16" s="41" t="str">
        <f>IF(AD13="","",AD13)</f>
        <v/>
      </c>
      <c r="Y16" s="61">
        <f>IF(X16&gt;V16,1,0)</f>
        <v>0</v>
      </c>
      <c r="Z16" s="62"/>
      <c r="AA16" s="152"/>
      <c r="AB16" s="152"/>
      <c r="AC16" s="152"/>
      <c r="AD16" s="152"/>
      <c r="AE16" s="152"/>
      <c r="AF16" s="152"/>
      <c r="AG16" s="152"/>
      <c r="AH16" s="152"/>
      <c r="AI16" s="155"/>
      <c r="AJ16" s="158"/>
      <c r="AK16" s="158"/>
      <c r="AL16" s="155"/>
      <c r="AM16" s="161"/>
      <c r="AO16" s="168"/>
      <c r="AP16" s="41"/>
      <c r="AQ16" s="41"/>
      <c r="AR16" s="41"/>
      <c r="AS16" s="41" t="str">
        <f>IF(BS7="","",BS7)</f>
        <v/>
      </c>
      <c r="AT16" s="41" t="s">
        <v>4</v>
      </c>
      <c r="AU16" s="41" t="str">
        <f>IF(BQ7="","",BQ7)</f>
        <v/>
      </c>
      <c r="AV16" s="61">
        <f t="shared" si="9"/>
        <v>0</v>
      </c>
      <c r="AW16" s="41"/>
      <c r="AX16" s="59"/>
      <c r="AY16" s="41"/>
      <c r="AZ16" s="41"/>
      <c r="BA16" s="41" t="str">
        <f>IF(BS10="","",BS10)</f>
        <v/>
      </c>
      <c r="BB16" s="41" t="s">
        <v>4</v>
      </c>
      <c r="BC16" s="41" t="str">
        <f>IF(BQ10="","",BQ10)</f>
        <v/>
      </c>
      <c r="BD16" s="61">
        <f t="shared" si="11"/>
        <v>0</v>
      </c>
      <c r="BE16" s="41"/>
      <c r="BF16" s="59"/>
      <c r="BG16" s="41"/>
      <c r="BH16" s="41"/>
      <c r="BI16" s="41" t="str">
        <f>IF(BS13="","",BS13)</f>
        <v/>
      </c>
      <c r="BJ16" s="41" t="s">
        <v>4</v>
      </c>
      <c r="BK16" s="41" t="str">
        <f>IF(BQ13="","",BQ13)</f>
        <v/>
      </c>
      <c r="BL16" s="61">
        <f>IF(BK16&gt;BI16,1,0)</f>
        <v>0</v>
      </c>
      <c r="BM16" s="62"/>
      <c r="BN16" s="152"/>
      <c r="BO16" s="152"/>
      <c r="BP16" s="152"/>
      <c r="BQ16" s="152"/>
      <c r="BR16" s="152"/>
      <c r="BS16" s="152"/>
      <c r="BT16" s="152"/>
      <c r="BU16" s="152"/>
      <c r="BV16" s="155"/>
      <c r="BW16" s="158"/>
      <c r="BX16" s="158"/>
      <c r="BY16" s="155"/>
      <c r="BZ16" s="161"/>
    </row>
    <row r="17" spans="2:78" ht="18" customHeight="1" x14ac:dyDescent="0.2"/>
    <row r="18" spans="2:78" ht="18" customHeight="1" x14ac:dyDescent="0.2">
      <c r="B18" s="63"/>
      <c r="C18" s="172" t="s">
        <v>11</v>
      </c>
      <c r="D18" s="172"/>
      <c r="E18" s="172"/>
      <c r="F18" s="172"/>
      <c r="G18" s="172"/>
      <c r="H18" s="172"/>
      <c r="I18" s="172"/>
      <c r="J18" s="172"/>
      <c r="K18" s="172" t="s">
        <v>12</v>
      </c>
      <c r="L18" s="172"/>
      <c r="M18" s="172"/>
      <c r="N18" s="172"/>
      <c r="O18" s="172"/>
      <c r="P18" s="172"/>
      <c r="Q18" s="172"/>
      <c r="R18" s="172"/>
      <c r="S18" s="173" t="s">
        <v>13</v>
      </c>
      <c r="T18" s="174"/>
      <c r="U18" s="174"/>
      <c r="V18" s="174"/>
      <c r="W18" s="174"/>
      <c r="X18" s="174"/>
      <c r="Y18" s="174"/>
      <c r="Z18" s="175"/>
      <c r="AA18" s="173" t="s">
        <v>14</v>
      </c>
      <c r="AB18" s="174"/>
      <c r="AC18" s="174"/>
      <c r="AD18" s="174"/>
      <c r="AE18" s="174"/>
      <c r="AF18" s="174"/>
      <c r="AG18" s="174"/>
      <c r="AH18" s="175"/>
      <c r="AI18" s="56"/>
      <c r="AO18" s="63"/>
      <c r="AP18" s="172" t="s">
        <v>11</v>
      </c>
      <c r="AQ18" s="172"/>
      <c r="AR18" s="172"/>
      <c r="AS18" s="172"/>
      <c r="AT18" s="172"/>
      <c r="AU18" s="172"/>
      <c r="AV18" s="172"/>
      <c r="AW18" s="172"/>
      <c r="AX18" s="172" t="s">
        <v>12</v>
      </c>
      <c r="AY18" s="172"/>
      <c r="AZ18" s="172"/>
      <c r="BA18" s="172"/>
      <c r="BB18" s="172"/>
      <c r="BC18" s="172"/>
      <c r="BD18" s="172"/>
      <c r="BE18" s="172"/>
      <c r="BF18" s="173" t="s">
        <v>13</v>
      </c>
      <c r="BG18" s="174"/>
      <c r="BH18" s="174"/>
      <c r="BI18" s="174"/>
      <c r="BJ18" s="174"/>
      <c r="BK18" s="174"/>
      <c r="BL18" s="174"/>
      <c r="BM18" s="175"/>
      <c r="BN18" s="173" t="s">
        <v>50</v>
      </c>
      <c r="BO18" s="174"/>
      <c r="BP18" s="174"/>
      <c r="BQ18" s="174"/>
      <c r="BR18" s="174"/>
      <c r="BS18" s="174"/>
      <c r="BT18" s="174"/>
      <c r="BU18" s="175"/>
      <c r="BV18" s="56"/>
    </row>
    <row r="19" spans="2:78" ht="18" customHeight="1" x14ac:dyDescent="0.2">
      <c r="B19" s="63" t="s">
        <v>15</v>
      </c>
      <c r="C19" s="172" t="s">
        <v>40</v>
      </c>
      <c r="D19" s="172"/>
      <c r="E19" s="172"/>
      <c r="F19" s="172"/>
      <c r="G19" s="172"/>
      <c r="H19" s="172"/>
      <c r="I19" s="172"/>
      <c r="J19" s="172"/>
      <c r="K19" s="172" t="s">
        <v>34</v>
      </c>
      <c r="L19" s="172"/>
      <c r="M19" s="172"/>
      <c r="N19" s="172"/>
      <c r="O19" s="172"/>
      <c r="P19" s="172"/>
      <c r="Q19" s="172"/>
      <c r="R19" s="172"/>
      <c r="S19" s="179" t="s">
        <v>38</v>
      </c>
      <c r="T19" s="180"/>
      <c r="U19" s="180"/>
      <c r="V19" s="180"/>
      <c r="W19" s="180"/>
      <c r="X19" s="180"/>
      <c r="Y19" s="180"/>
      <c r="Z19" s="181"/>
      <c r="AA19" s="173" t="s">
        <v>42</v>
      </c>
      <c r="AB19" s="174"/>
      <c r="AC19" s="174"/>
      <c r="AD19" s="174"/>
      <c r="AE19" s="174"/>
      <c r="AF19" s="174"/>
      <c r="AG19" s="174"/>
      <c r="AH19" s="175"/>
      <c r="AI19" s="56"/>
      <c r="AO19" s="63" t="s">
        <v>27</v>
      </c>
      <c r="AP19" s="172" t="s">
        <v>25</v>
      </c>
      <c r="AQ19" s="172"/>
      <c r="AR19" s="172"/>
      <c r="AS19" s="172"/>
      <c r="AT19" s="172"/>
      <c r="AU19" s="172"/>
      <c r="AV19" s="172"/>
      <c r="AW19" s="172"/>
      <c r="AX19" s="172" t="s">
        <v>35</v>
      </c>
      <c r="AY19" s="172"/>
      <c r="AZ19" s="172"/>
      <c r="BA19" s="172"/>
      <c r="BB19" s="172"/>
      <c r="BC19" s="172"/>
      <c r="BD19" s="172"/>
      <c r="BE19" s="172"/>
      <c r="BF19" s="173" t="s">
        <v>29</v>
      </c>
      <c r="BG19" s="174"/>
      <c r="BH19" s="174"/>
      <c r="BI19" s="174"/>
      <c r="BJ19" s="174"/>
      <c r="BK19" s="174"/>
      <c r="BL19" s="174"/>
      <c r="BM19" s="175"/>
      <c r="BN19" s="176" t="s">
        <v>49</v>
      </c>
      <c r="BO19" s="177"/>
      <c r="BP19" s="177"/>
      <c r="BQ19" s="177"/>
      <c r="BR19" s="177"/>
      <c r="BS19" s="177"/>
      <c r="BT19" s="177"/>
      <c r="BU19" s="178"/>
      <c r="BV19" s="56"/>
    </row>
    <row r="20" spans="2:78" ht="18" customHeight="1" x14ac:dyDescent="0.2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O20" s="64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</row>
    <row r="21" spans="2:78" ht="18" customHeight="1" x14ac:dyDescent="0.2">
      <c r="B21" s="46" t="s">
        <v>63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7"/>
      <c r="AO21" s="46" t="s">
        <v>47</v>
      </c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7"/>
    </row>
    <row r="22" spans="2:78" ht="18" customHeight="1" x14ac:dyDescent="0.2">
      <c r="B22" s="48"/>
      <c r="C22" s="162" t="str">
        <f>B23</f>
        <v>南箕輪</v>
      </c>
      <c r="D22" s="162"/>
      <c r="E22" s="162"/>
      <c r="F22" s="162"/>
      <c r="G22" s="162"/>
      <c r="H22" s="162"/>
      <c r="I22" s="162"/>
      <c r="J22" s="162"/>
      <c r="K22" s="163" t="str">
        <f>B26</f>
        <v>旭ヶ丘</v>
      </c>
      <c r="L22" s="162"/>
      <c r="M22" s="162"/>
      <c r="N22" s="162"/>
      <c r="O22" s="162"/>
      <c r="P22" s="162"/>
      <c r="Q22" s="162"/>
      <c r="R22" s="162"/>
      <c r="S22" s="163" t="str">
        <f>B29</f>
        <v>岡谷東部</v>
      </c>
      <c r="T22" s="162"/>
      <c r="U22" s="162"/>
      <c r="V22" s="162"/>
      <c r="W22" s="162"/>
      <c r="X22" s="162"/>
      <c r="Y22" s="162"/>
      <c r="Z22" s="164"/>
      <c r="AA22" s="162" t="str">
        <f>B32</f>
        <v>赤穂・宮田</v>
      </c>
      <c r="AB22" s="162"/>
      <c r="AC22" s="162"/>
      <c r="AD22" s="162"/>
      <c r="AE22" s="162"/>
      <c r="AF22" s="162"/>
      <c r="AG22" s="162"/>
      <c r="AH22" s="162"/>
      <c r="AI22" s="49" t="s">
        <v>6</v>
      </c>
      <c r="AJ22" s="50" t="s">
        <v>7</v>
      </c>
      <c r="AK22" s="50" t="s">
        <v>8</v>
      </c>
      <c r="AL22" s="50" t="s">
        <v>9</v>
      </c>
      <c r="AM22" s="51" t="s">
        <v>10</v>
      </c>
      <c r="AO22" s="48"/>
      <c r="AP22" s="162" t="str">
        <f>AO23</f>
        <v>伊那東部</v>
      </c>
      <c r="AQ22" s="162"/>
      <c r="AR22" s="162"/>
      <c r="AS22" s="162"/>
      <c r="AT22" s="162"/>
      <c r="AU22" s="162"/>
      <c r="AV22" s="162"/>
      <c r="AW22" s="162"/>
      <c r="AX22" s="163" t="str">
        <f>AO26</f>
        <v>緑ヶ丘</v>
      </c>
      <c r="AY22" s="162"/>
      <c r="AZ22" s="162"/>
      <c r="BA22" s="162"/>
      <c r="BB22" s="162"/>
      <c r="BC22" s="162"/>
      <c r="BD22" s="162"/>
      <c r="BE22" s="162"/>
      <c r="BF22" s="163" t="str">
        <f>AO29</f>
        <v>岡谷南部</v>
      </c>
      <c r="BG22" s="162"/>
      <c r="BH22" s="162"/>
      <c r="BI22" s="162"/>
      <c r="BJ22" s="162"/>
      <c r="BK22" s="162"/>
      <c r="BL22" s="162"/>
      <c r="BM22" s="164"/>
      <c r="BN22" s="162" t="str">
        <f>AO32</f>
        <v>諏訪清陵</v>
      </c>
      <c r="BO22" s="162"/>
      <c r="BP22" s="162"/>
      <c r="BQ22" s="162"/>
      <c r="BR22" s="162"/>
      <c r="BS22" s="162"/>
      <c r="BT22" s="162"/>
      <c r="BU22" s="162"/>
      <c r="BV22" s="49" t="s">
        <v>6</v>
      </c>
      <c r="BW22" s="50" t="s">
        <v>7</v>
      </c>
      <c r="BX22" s="50" t="s">
        <v>8</v>
      </c>
      <c r="BY22" s="50" t="s">
        <v>9</v>
      </c>
      <c r="BZ22" s="51" t="s">
        <v>10</v>
      </c>
    </row>
    <row r="23" spans="2:78" ht="18" customHeight="1" x14ac:dyDescent="0.2">
      <c r="B23" s="145" t="s">
        <v>41</v>
      </c>
      <c r="C23" s="147"/>
      <c r="D23" s="148"/>
      <c r="E23" s="148"/>
      <c r="F23" s="148"/>
      <c r="G23" s="148"/>
      <c r="H23" s="148"/>
      <c r="I23" s="148"/>
      <c r="J23" s="148"/>
      <c r="K23" s="52"/>
      <c r="L23" s="39"/>
      <c r="M23" s="53">
        <f>IF(N23&gt;P23,1,0)</f>
        <v>1</v>
      </c>
      <c r="N23" s="54">
        <v>25</v>
      </c>
      <c r="O23" s="39" t="s">
        <v>4</v>
      </c>
      <c r="P23" s="54">
        <v>14</v>
      </c>
      <c r="Q23" s="53">
        <f>IF(P23&gt;N23,1,0)</f>
        <v>0</v>
      </c>
      <c r="R23" s="39"/>
      <c r="S23" s="52"/>
      <c r="T23" s="39"/>
      <c r="U23" s="53">
        <f t="shared" ref="U23:U28" si="12">IF(V23&gt;X23,1,0)</f>
        <v>0</v>
      </c>
      <c r="V23" s="54"/>
      <c r="W23" s="39" t="s">
        <v>4</v>
      </c>
      <c r="X23" s="54"/>
      <c r="Y23" s="53">
        <f t="shared" ref="Y23:Y28" si="13">IF(X23&gt;V23,1,0)</f>
        <v>0</v>
      </c>
      <c r="Z23" s="55"/>
      <c r="AA23" s="39"/>
      <c r="AB23" s="39"/>
      <c r="AC23" s="53">
        <f t="shared" ref="AC23:AC31" si="14">IF(AD23&gt;AF23,1,0)</f>
        <v>1</v>
      </c>
      <c r="AD23" s="54">
        <v>25</v>
      </c>
      <c r="AE23" s="39" t="s">
        <v>4</v>
      </c>
      <c r="AF23" s="54">
        <v>14</v>
      </c>
      <c r="AG23" s="53">
        <f t="shared" ref="AG23:AG31" si="15">IF(AF23&gt;AD23,1,0)</f>
        <v>0</v>
      </c>
      <c r="AH23" s="39"/>
      <c r="AI23" s="153">
        <f>COUNTIF(C23:AH25,"○")</f>
        <v>2</v>
      </c>
      <c r="AJ23" s="156">
        <f>4/4</f>
        <v>1</v>
      </c>
      <c r="AK23" s="156">
        <f>(SUM(F23:F25)+SUM(N23:N25)+SUM(V23:V25)+SUM(AD23:AD25))/(SUM(H23:H25)+SUM(P23:P25)+SUM(X23:X25)+SUM(AF23:AF25))</f>
        <v>1.9607843137254901</v>
      </c>
      <c r="AL23" s="153">
        <f>AI23*1000000+AJ23*1000+AK23</f>
        <v>2001001.9607843137</v>
      </c>
      <c r="AM23" s="159">
        <v>1</v>
      </c>
      <c r="AO23" s="145" t="s">
        <v>53</v>
      </c>
      <c r="AP23" s="147"/>
      <c r="AQ23" s="148"/>
      <c r="AR23" s="148"/>
      <c r="AS23" s="148"/>
      <c r="AT23" s="148"/>
      <c r="AU23" s="148"/>
      <c r="AV23" s="148"/>
      <c r="AW23" s="148"/>
      <c r="AX23" s="52"/>
      <c r="AY23" s="39"/>
      <c r="AZ23" s="53">
        <f>IF(BA23&gt;BC23,1,0)</f>
        <v>1</v>
      </c>
      <c r="BA23" s="54">
        <v>25</v>
      </c>
      <c r="BB23" s="39" t="s">
        <v>4</v>
      </c>
      <c r="BC23" s="54">
        <v>9</v>
      </c>
      <c r="BD23" s="53">
        <f>IF(BC23&gt;BA23,1,0)</f>
        <v>0</v>
      </c>
      <c r="BE23" s="39"/>
      <c r="BF23" s="52"/>
      <c r="BG23" s="39"/>
      <c r="BH23" s="53">
        <f t="shared" ref="BH23:BH28" si="16">IF(BI23&gt;BK23,1,0)</f>
        <v>0</v>
      </c>
      <c r="BI23" s="54"/>
      <c r="BJ23" s="39" t="s">
        <v>4</v>
      </c>
      <c r="BK23" s="54"/>
      <c r="BL23" s="53">
        <f t="shared" ref="BL23:BL28" si="17">IF(BK23&gt;BI23,1,0)</f>
        <v>0</v>
      </c>
      <c r="BM23" s="55"/>
      <c r="BN23" s="39"/>
      <c r="BO23" s="39"/>
      <c r="BP23" s="53">
        <f t="shared" ref="BP23:BP31" si="18">IF(BQ23&gt;BS23,1,0)</f>
        <v>1</v>
      </c>
      <c r="BQ23" s="54">
        <v>25</v>
      </c>
      <c r="BR23" s="39" t="s">
        <v>4</v>
      </c>
      <c r="BS23" s="54">
        <v>6</v>
      </c>
      <c r="BT23" s="53">
        <f t="shared" ref="BT23:BT31" si="19">IF(BS23&gt;BQ23,1,0)</f>
        <v>0</v>
      </c>
      <c r="BU23" s="39"/>
      <c r="BV23" s="153">
        <f>COUNTIF(AP23:BU25,"○")</f>
        <v>2</v>
      </c>
      <c r="BW23" s="156">
        <f>4/4</f>
        <v>1</v>
      </c>
      <c r="BX23" s="156">
        <f>(SUM(AS23:AS25)+SUM(BA23:BA25)+SUM(BI23:BI25)+SUM(BQ23:BQ25))/(SUM(AU23:AU25)+SUM(BC23:BC25)+SUM(BK23:BK25)+SUM(BS23:BS25))</f>
        <v>2.2222222222222223</v>
      </c>
      <c r="BY23" s="153">
        <f>BV23*1000000+BW23*1000+BX23</f>
        <v>2001002.2222222222</v>
      </c>
      <c r="BZ23" s="159">
        <v>1</v>
      </c>
    </row>
    <row r="24" spans="2:78" ht="18" customHeight="1" x14ac:dyDescent="0.2">
      <c r="B24" s="146"/>
      <c r="C24" s="149"/>
      <c r="D24" s="150"/>
      <c r="E24" s="150"/>
      <c r="F24" s="150"/>
      <c r="G24" s="150"/>
      <c r="H24" s="150"/>
      <c r="I24" s="150"/>
      <c r="J24" s="150"/>
      <c r="K24" s="56" t="str">
        <f>IF(N23="","",IF(L24=2,"○","×"))</f>
        <v>○</v>
      </c>
      <c r="L24" s="40">
        <f>SUM(M23:M25)</f>
        <v>2</v>
      </c>
      <c r="M24" s="45">
        <f>IF(N24&gt;P24,1,0)</f>
        <v>1</v>
      </c>
      <c r="N24" s="57">
        <v>25</v>
      </c>
      <c r="O24" s="40" t="s">
        <v>4</v>
      </c>
      <c r="P24" s="57">
        <v>12</v>
      </c>
      <c r="Q24" s="45">
        <f>IF(P24&gt;N24,1,0)</f>
        <v>0</v>
      </c>
      <c r="R24" s="40">
        <f>SUM(Q23:Q25)</f>
        <v>0</v>
      </c>
      <c r="S24" s="56"/>
      <c r="T24" s="40">
        <f>SUM(U23:U25)</f>
        <v>0</v>
      </c>
      <c r="U24" s="45">
        <f t="shared" si="12"/>
        <v>0</v>
      </c>
      <c r="V24" s="57"/>
      <c r="W24" s="40" t="s">
        <v>4</v>
      </c>
      <c r="X24" s="57"/>
      <c r="Y24" s="45">
        <f t="shared" si="13"/>
        <v>0</v>
      </c>
      <c r="Z24" s="58">
        <f>SUM(Y23:Y25)</f>
        <v>0</v>
      </c>
      <c r="AA24" s="40" t="str">
        <f>IF(AD23="","",IF(AB24=2,"○","×"))</f>
        <v>○</v>
      </c>
      <c r="AB24" s="40">
        <f>SUM(AC23:AC25)</f>
        <v>2</v>
      </c>
      <c r="AC24" s="45">
        <f t="shared" si="14"/>
        <v>1</v>
      </c>
      <c r="AD24" s="57">
        <v>25</v>
      </c>
      <c r="AE24" s="40" t="s">
        <v>4</v>
      </c>
      <c r="AF24" s="57">
        <v>11</v>
      </c>
      <c r="AG24" s="45">
        <f t="shared" si="15"/>
        <v>0</v>
      </c>
      <c r="AH24" s="40">
        <f>SUM(AG23:AG25)</f>
        <v>0</v>
      </c>
      <c r="AI24" s="154"/>
      <c r="AJ24" s="157"/>
      <c r="AK24" s="157"/>
      <c r="AL24" s="154"/>
      <c r="AM24" s="160"/>
      <c r="AO24" s="146"/>
      <c r="AP24" s="149"/>
      <c r="AQ24" s="150"/>
      <c r="AR24" s="150"/>
      <c r="AS24" s="150"/>
      <c r="AT24" s="150"/>
      <c r="AU24" s="150"/>
      <c r="AV24" s="150"/>
      <c r="AW24" s="150"/>
      <c r="AX24" s="56" t="str">
        <f>IF(BA23="","",IF(AY24=2,"○","×"))</f>
        <v>○</v>
      </c>
      <c r="AY24" s="40">
        <f>SUM(AZ23:AZ25)</f>
        <v>2</v>
      </c>
      <c r="AZ24" s="45">
        <f>IF(BA24&gt;BC24,1,0)</f>
        <v>1</v>
      </c>
      <c r="BA24" s="57">
        <v>25</v>
      </c>
      <c r="BB24" s="40" t="s">
        <v>4</v>
      </c>
      <c r="BC24" s="57">
        <v>19</v>
      </c>
      <c r="BD24" s="45">
        <f>IF(BC24&gt;BA24,1,0)</f>
        <v>0</v>
      </c>
      <c r="BE24" s="40">
        <f>SUM(BD23:BD25)</f>
        <v>0</v>
      </c>
      <c r="BF24" s="56" t="str">
        <f>IF(BI23="","",IF(BG24=2,"○","×"))</f>
        <v/>
      </c>
      <c r="BG24" s="40">
        <f>SUM(BH23:BH25)</f>
        <v>0</v>
      </c>
      <c r="BH24" s="45">
        <f t="shared" si="16"/>
        <v>0</v>
      </c>
      <c r="BI24" s="57"/>
      <c r="BJ24" s="40" t="s">
        <v>4</v>
      </c>
      <c r="BK24" s="57"/>
      <c r="BL24" s="45">
        <f t="shared" si="17"/>
        <v>0</v>
      </c>
      <c r="BM24" s="58">
        <f>SUM(BL23:BL25)</f>
        <v>0</v>
      </c>
      <c r="BN24" s="56" t="str">
        <f>IF(BQ23="","",IF(BO24=2,"○","×"))</f>
        <v>○</v>
      </c>
      <c r="BO24" s="40">
        <f>SUM(BP23:BP25)</f>
        <v>2</v>
      </c>
      <c r="BP24" s="45">
        <f t="shared" si="18"/>
        <v>1</v>
      </c>
      <c r="BQ24" s="57">
        <v>25</v>
      </c>
      <c r="BR24" s="40" t="s">
        <v>4</v>
      </c>
      <c r="BS24" s="57">
        <v>11</v>
      </c>
      <c r="BT24" s="45">
        <f t="shared" si="19"/>
        <v>0</v>
      </c>
      <c r="BU24" s="40">
        <f>SUM(BT23:BT25)</f>
        <v>0</v>
      </c>
      <c r="BV24" s="154"/>
      <c r="BW24" s="157"/>
      <c r="BX24" s="157"/>
      <c r="BY24" s="154"/>
      <c r="BZ24" s="160"/>
    </row>
    <row r="25" spans="2:78" ht="18" customHeight="1" x14ac:dyDescent="0.2">
      <c r="B25" s="146"/>
      <c r="C25" s="151"/>
      <c r="D25" s="152"/>
      <c r="E25" s="152"/>
      <c r="F25" s="152"/>
      <c r="G25" s="152"/>
      <c r="H25" s="152"/>
      <c r="I25" s="152"/>
      <c r="J25" s="152"/>
      <c r="K25" s="59"/>
      <c r="L25" s="41"/>
      <c r="M25" s="45">
        <f>IF(N25&gt;P25,1,0)</f>
        <v>0</v>
      </c>
      <c r="N25" s="60"/>
      <c r="O25" s="41" t="s">
        <v>4</v>
      </c>
      <c r="P25" s="60"/>
      <c r="Q25" s="45">
        <f>IF(P25&gt;N25,1,0)</f>
        <v>0</v>
      </c>
      <c r="R25" s="41"/>
      <c r="S25" s="59"/>
      <c r="T25" s="41"/>
      <c r="U25" s="61">
        <f t="shared" si="12"/>
        <v>0</v>
      </c>
      <c r="V25" s="60"/>
      <c r="W25" s="41" t="s">
        <v>4</v>
      </c>
      <c r="X25" s="60"/>
      <c r="Y25" s="61">
        <f t="shared" si="13"/>
        <v>0</v>
      </c>
      <c r="Z25" s="62"/>
      <c r="AA25" s="66"/>
      <c r="AB25" s="41"/>
      <c r="AC25" s="61">
        <f t="shared" si="14"/>
        <v>0</v>
      </c>
      <c r="AD25" s="60"/>
      <c r="AE25" s="41" t="s">
        <v>4</v>
      </c>
      <c r="AF25" s="60"/>
      <c r="AG25" s="61">
        <f t="shared" si="15"/>
        <v>0</v>
      </c>
      <c r="AH25" s="41"/>
      <c r="AI25" s="155"/>
      <c r="AJ25" s="158"/>
      <c r="AK25" s="158"/>
      <c r="AL25" s="155"/>
      <c r="AM25" s="161"/>
      <c r="AO25" s="146"/>
      <c r="AP25" s="151"/>
      <c r="AQ25" s="152"/>
      <c r="AR25" s="152"/>
      <c r="AS25" s="152"/>
      <c r="AT25" s="152"/>
      <c r="AU25" s="152"/>
      <c r="AV25" s="152"/>
      <c r="AW25" s="152"/>
      <c r="AX25" s="67"/>
      <c r="AY25" s="41"/>
      <c r="AZ25" s="45">
        <f>IF(BA25&gt;BC25,1,0)</f>
        <v>0</v>
      </c>
      <c r="BA25" s="60"/>
      <c r="BB25" s="41" t="s">
        <v>4</v>
      </c>
      <c r="BC25" s="60"/>
      <c r="BD25" s="45">
        <f>IF(BC25&gt;BA25,1,0)</f>
        <v>0</v>
      </c>
      <c r="BE25" s="41"/>
      <c r="BF25" s="59"/>
      <c r="BG25" s="41"/>
      <c r="BH25" s="61">
        <f t="shared" si="16"/>
        <v>0</v>
      </c>
      <c r="BI25" s="60"/>
      <c r="BJ25" s="41" t="s">
        <v>4</v>
      </c>
      <c r="BK25" s="60"/>
      <c r="BL25" s="61">
        <f t="shared" si="17"/>
        <v>0</v>
      </c>
      <c r="BM25" s="62"/>
      <c r="BN25" s="66"/>
      <c r="BO25" s="41"/>
      <c r="BP25" s="61">
        <f t="shared" si="18"/>
        <v>0</v>
      </c>
      <c r="BQ25" s="60"/>
      <c r="BR25" s="41" t="s">
        <v>4</v>
      </c>
      <c r="BS25" s="60"/>
      <c r="BT25" s="61">
        <f t="shared" si="19"/>
        <v>0</v>
      </c>
      <c r="BU25" s="41"/>
      <c r="BV25" s="155"/>
      <c r="BW25" s="158"/>
      <c r="BX25" s="158"/>
      <c r="BY25" s="155"/>
      <c r="BZ25" s="161"/>
    </row>
    <row r="26" spans="2:78" ht="18" customHeight="1" x14ac:dyDescent="0.2">
      <c r="B26" s="145" t="s">
        <v>51</v>
      </c>
      <c r="C26" s="39"/>
      <c r="D26" s="39"/>
      <c r="E26" s="39"/>
      <c r="F26" s="39">
        <f>IF(P23="","",P23)</f>
        <v>14</v>
      </c>
      <c r="G26" s="39" t="s">
        <v>4</v>
      </c>
      <c r="H26" s="39">
        <f>IF(N23="","",N23)</f>
        <v>25</v>
      </c>
      <c r="I26" s="53">
        <f>IF(H26&gt;F26,1,0)</f>
        <v>1</v>
      </c>
      <c r="J26" s="39"/>
      <c r="K26" s="147"/>
      <c r="L26" s="148"/>
      <c r="M26" s="148"/>
      <c r="N26" s="148"/>
      <c r="O26" s="148"/>
      <c r="P26" s="148"/>
      <c r="Q26" s="148"/>
      <c r="R26" s="148"/>
      <c r="S26" s="52"/>
      <c r="T26" s="39"/>
      <c r="U26" s="53">
        <f t="shared" si="12"/>
        <v>1</v>
      </c>
      <c r="V26" s="54">
        <v>25</v>
      </c>
      <c r="W26" s="39" t="s">
        <v>4</v>
      </c>
      <c r="X26" s="54">
        <v>12</v>
      </c>
      <c r="Y26" s="53">
        <f t="shared" si="13"/>
        <v>0</v>
      </c>
      <c r="Z26" s="55"/>
      <c r="AA26" s="39"/>
      <c r="AB26" s="39"/>
      <c r="AC26" s="53">
        <f t="shared" si="14"/>
        <v>0</v>
      </c>
      <c r="AD26" s="54"/>
      <c r="AE26" s="39" t="s">
        <v>4</v>
      </c>
      <c r="AF26" s="54"/>
      <c r="AG26" s="53">
        <f t="shared" si="15"/>
        <v>0</v>
      </c>
      <c r="AH26" s="39"/>
      <c r="AI26" s="153">
        <f>COUNTIF(C26:AH28,"○")</f>
        <v>1</v>
      </c>
      <c r="AJ26" s="156">
        <f>2/4</f>
        <v>0.5</v>
      </c>
      <c r="AK26" s="156">
        <f>(SUM(F26:F28)+SUM(N26:N28)+SUM(V26:V28)+SUM(AD26:AD28))/(SUM(H26:H28)+SUM(P26:P28)+SUM(X26:X28)+SUM(AF26:AF28))</f>
        <v>1.027027027027027</v>
      </c>
      <c r="AL26" s="153">
        <f>AI26*1000000+AJ26*1000+AK26</f>
        <v>1000501.027027027</v>
      </c>
      <c r="AM26" s="159">
        <v>2</v>
      </c>
      <c r="AO26" s="145" t="s">
        <v>20</v>
      </c>
      <c r="AP26" s="39"/>
      <c r="AQ26" s="39"/>
      <c r="AR26" s="39"/>
      <c r="AS26" s="39">
        <f>IF(BC23="","",BC23)</f>
        <v>9</v>
      </c>
      <c r="AT26" s="39" t="s">
        <v>4</v>
      </c>
      <c r="AU26" s="39">
        <f>IF(BA23="","",BA23)</f>
        <v>25</v>
      </c>
      <c r="AV26" s="53">
        <f>IF(AU26&gt;AS26,1,0)</f>
        <v>1</v>
      </c>
      <c r="AW26" s="39"/>
      <c r="AX26" s="147"/>
      <c r="AY26" s="148"/>
      <c r="AZ26" s="148"/>
      <c r="BA26" s="148"/>
      <c r="BB26" s="148"/>
      <c r="BC26" s="148"/>
      <c r="BD26" s="148"/>
      <c r="BE26" s="148"/>
      <c r="BF26" s="52"/>
      <c r="BG26" s="39"/>
      <c r="BH26" s="53">
        <f t="shared" si="16"/>
        <v>1</v>
      </c>
      <c r="BI26" s="54">
        <v>25</v>
      </c>
      <c r="BJ26" s="39" t="s">
        <v>4</v>
      </c>
      <c r="BK26" s="54">
        <v>12</v>
      </c>
      <c r="BL26" s="53">
        <f t="shared" si="17"/>
        <v>0</v>
      </c>
      <c r="BM26" s="55"/>
      <c r="BN26" s="39"/>
      <c r="BO26" s="39"/>
      <c r="BP26" s="53">
        <f t="shared" si="18"/>
        <v>0</v>
      </c>
      <c r="BQ26" s="54"/>
      <c r="BR26" s="39" t="s">
        <v>4</v>
      </c>
      <c r="BS26" s="54"/>
      <c r="BT26" s="53">
        <f t="shared" si="19"/>
        <v>0</v>
      </c>
      <c r="BU26" s="39"/>
      <c r="BV26" s="153">
        <f>COUNTIF(AP26:BU28,"○")</f>
        <v>1</v>
      </c>
      <c r="BW26" s="156">
        <f>2/4</f>
        <v>0.5</v>
      </c>
      <c r="BX26" s="156">
        <f>(SUM(AS26:AS28)+SUM(BA26:BA28)+SUM(BI26:BI28)+SUM(BQ26:BQ28))/(SUM(AU26:AU28)+SUM(BC26:BC28)+SUM(BK26:BK28)+SUM(BS26:BS28))</f>
        <v>0.91764705882352937</v>
      </c>
      <c r="BY26" s="153">
        <f>BV26*1000000+BW26*1000+BX26</f>
        <v>1000500.9176470588</v>
      </c>
      <c r="BZ26" s="159">
        <v>2</v>
      </c>
    </row>
    <row r="27" spans="2:78" ht="18" customHeight="1" x14ac:dyDescent="0.2">
      <c r="B27" s="146"/>
      <c r="C27" s="40" t="str">
        <f>IF(K24="○","×","○")</f>
        <v>×</v>
      </c>
      <c r="D27" s="40">
        <f>R24</f>
        <v>0</v>
      </c>
      <c r="F27" s="40">
        <f>IF(P24="","",P24)</f>
        <v>12</v>
      </c>
      <c r="G27" s="40" t="s">
        <v>4</v>
      </c>
      <c r="H27" s="40">
        <f>IF(N24="","",N24)</f>
        <v>25</v>
      </c>
      <c r="I27" s="45">
        <f t="shared" ref="I27:I34" si="20">IF(H27&gt;F27,1,0)</f>
        <v>1</v>
      </c>
      <c r="J27" s="40">
        <f>L24</f>
        <v>2</v>
      </c>
      <c r="K27" s="149"/>
      <c r="L27" s="150"/>
      <c r="M27" s="150"/>
      <c r="N27" s="150"/>
      <c r="O27" s="150"/>
      <c r="P27" s="150"/>
      <c r="Q27" s="150"/>
      <c r="R27" s="150"/>
      <c r="S27" s="56" t="str">
        <f>IF(V26="","",IF(T27=2,"○","×"))</f>
        <v>○</v>
      </c>
      <c r="T27" s="40">
        <f>SUM(U26:U28)</f>
        <v>2</v>
      </c>
      <c r="U27" s="45">
        <f t="shared" si="12"/>
        <v>1</v>
      </c>
      <c r="V27" s="57">
        <v>25</v>
      </c>
      <c r="W27" s="40" t="s">
        <v>4</v>
      </c>
      <c r="X27" s="57">
        <v>12</v>
      </c>
      <c r="Y27" s="45">
        <f t="shared" si="13"/>
        <v>0</v>
      </c>
      <c r="Z27" s="58">
        <f>SUM(Y26:Y28)</f>
        <v>0</v>
      </c>
      <c r="AA27" s="40" t="str">
        <f>IF(AD26="","",IF(AB27=2,"○","×"))</f>
        <v/>
      </c>
      <c r="AB27" s="40">
        <f>SUM(AC26:AC28)</f>
        <v>0</v>
      </c>
      <c r="AC27" s="45">
        <f t="shared" si="14"/>
        <v>0</v>
      </c>
      <c r="AD27" s="57"/>
      <c r="AE27" s="40" t="s">
        <v>4</v>
      </c>
      <c r="AF27" s="57"/>
      <c r="AG27" s="45">
        <f t="shared" si="15"/>
        <v>0</v>
      </c>
      <c r="AH27" s="40">
        <f>SUM(AG26:AG28)</f>
        <v>0</v>
      </c>
      <c r="AI27" s="154"/>
      <c r="AJ27" s="157"/>
      <c r="AK27" s="157"/>
      <c r="AL27" s="154"/>
      <c r="AM27" s="160"/>
      <c r="AO27" s="146"/>
      <c r="AP27" s="40" t="str">
        <f>IF(AX24="○","×","○")</f>
        <v>×</v>
      </c>
      <c r="AQ27" s="40">
        <f>BE24</f>
        <v>0</v>
      </c>
      <c r="AS27" s="40">
        <f>IF(BC24="","",BC24)</f>
        <v>19</v>
      </c>
      <c r="AT27" s="40" t="s">
        <v>4</v>
      </c>
      <c r="AU27" s="40">
        <f>IF(BA24="","",BA24)</f>
        <v>25</v>
      </c>
      <c r="AV27" s="45">
        <f t="shared" ref="AV27:AV34" si="21">IF(AU27&gt;AS27,1,0)</f>
        <v>1</v>
      </c>
      <c r="AW27" s="40">
        <f>AY24</f>
        <v>2</v>
      </c>
      <c r="AX27" s="149"/>
      <c r="AY27" s="150"/>
      <c r="AZ27" s="150"/>
      <c r="BA27" s="150"/>
      <c r="BB27" s="150"/>
      <c r="BC27" s="150"/>
      <c r="BD27" s="150"/>
      <c r="BE27" s="150"/>
      <c r="BF27" s="56" t="str">
        <f>IF(BI26="","",IF(BG27=2,"○","×"))</f>
        <v>○</v>
      </c>
      <c r="BG27" s="40">
        <f>SUM(BH26:BH28)</f>
        <v>2</v>
      </c>
      <c r="BH27" s="45">
        <f t="shared" si="16"/>
        <v>1</v>
      </c>
      <c r="BI27" s="57">
        <v>25</v>
      </c>
      <c r="BJ27" s="40" t="s">
        <v>4</v>
      </c>
      <c r="BK27" s="57">
        <v>23</v>
      </c>
      <c r="BL27" s="45">
        <f t="shared" si="17"/>
        <v>0</v>
      </c>
      <c r="BM27" s="58">
        <f>SUM(BL26:BL28)</f>
        <v>0</v>
      </c>
      <c r="BN27" s="40" t="str">
        <f>IF(BQ26="","",IF(BO27=2,"○","×"))</f>
        <v/>
      </c>
      <c r="BO27" s="40">
        <f>SUM(BP26:BP28)</f>
        <v>0</v>
      </c>
      <c r="BP27" s="45">
        <f t="shared" si="18"/>
        <v>0</v>
      </c>
      <c r="BQ27" s="57"/>
      <c r="BR27" s="40" t="s">
        <v>4</v>
      </c>
      <c r="BS27" s="57"/>
      <c r="BT27" s="45">
        <f t="shared" si="19"/>
        <v>0</v>
      </c>
      <c r="BU27" s="40">
        <f>SUM(BT26:BT28)</f>
        <v>0</v>
      </c>
      <c r="BV27" s="154"/>
      <c r="BW27" s="157"/>
      <c r="BX27" s="157"/>
      <c r="BY27" s="154"/>
      <c r="BZ27" s="160"/>
    </row>
    <row r="28" spans="2:78" ht="18" customHeight="1" x14ac:dyDescent="0.2">
      <c r="B28" s="146"/>
      <c r="C28" s="41"/>
      <c r="D28" s="41"/>
      <c r="E28" s="41"/>
      <c r="F28" s="41" t="str">
        <f>IF(P25="","",P25)</f>
        <v/>
      </c>
      <c r="G28" s="41" t="s">
        <v>4</v>
      </c>
      <c r="H28" s="41" t="str">
        <f>IF(N25="","",N25)</f>
        <v/>
      </c>
      <c r="I28" s="45">
        <f t="shared" si="20"/>
        <v>0</v>
      </c>
      <c r="J28" s="41"/>
      <c r="K28" s="151"/>
      <c r="L28" s="152"/>
      <c r="M28" s="152"/>
      <c r="N28" s="152"/>
      <c r="O28" s="152"/>
      <c r="P28" s="152"/>
      <c r="Q28" s="152"/>
      <c r="R28" s="152"/>
      <c r="S28" s="59"/>
      <c r="T28" s="41"/>
      <c r="U28" s="61">
        <f t="shared" si="12"/>
        <v>0</v>
      </c>
      <c r="V28" s="60"/>
      <c r="W28" s="41" t="s">
        <v>4</v>
      </c>
      <c r="X28" s="60"/>
      <c r="Y28" s="61">
        <f t="shared" si="13"/>
        <v>0</v>
      </c>
      <c r="Z28" s="62"/>
      <c r="AA28" s="41"/>
      <c r="AB28" s="41"/>
      <c r="AC28" s="61">
        <f t="shared" si="14"/>
        <v>0</v>
      </c>
      <c r="AD28" s="60"/>
      <c r="AE28" s="41" t="s">
        <v>4</v>
      </c>
      <c r="AF28" s="60"/>
      <c r="AG28" s="61">
        <f t="shared" si="15"/>
        <v>0</v>
      </c>
      <c r="AH28" s="41"/>
      <c r="AI28" s="155"/>
      <c r="AJ28" s="158"/>
      <c r="AK28" s="158"/>
      <c r="AL28" s="155"/>
      <c r="AM28" s="161"/>
      <c r="AO28" s="146"/>
      <c r="AP28" s="41"/>
      <c r="AQ28" s="41"/>
      <c r="AR28" s="41"/>
      <c r="AS28" s="41" t="str">
        <f>IF(BC25="","",BC25)</f>
        <v/>
      </c>
      <c r="AT28" s="41" t="s">
        <v>4</v>
      </c>
      <c r="AU28" s="41" t="str">
        <f>IF(BA25="","",BA25)</f>
        <v/>
      </c>
      <c r="AV28" s="45">
        <f t="shared" si="21"/>
        <v>0</v>
      </c>
      <c r="AW28" s="41"/>
      <c r="AX28" s="151"/>
      <c r="AY28" s="152"/>
      <c r="AZ28" s="152"/>
      <c r="BA28" s="152"/>
      <c r="BB28" s="152"/>
      <c r="BC28" s="152"/>
      <c r="BD28" s="152"/>
      <c r="BE28" s="152"/>
      <c r="BF28" s="67"/>
      <c r="BG28" s="41"/>
      <c r="BH28" s="61">
        <f t="shared" si="16"/>
        <v>0</v>
      </c>
      <c r="BI28" s="60"/>
      <c r="BJ28" s="41" t="s">
        <v>4</v>
      </c>
      <c r="BK28" s="60"/>
      <c r="BL28" s="61">
        <f t="shared" si="17"/>
        <v>0</v>
      </c>
      <c r="BM28" s="62"/>
      <c r="BN28" s="41"/>
      <c r="BO28" s="41"/>
      <c r="BP28" s="61">
        <f t="shared" si="18"/>
        <v>0</v>
      </c>
      <c r="BQ28" s="60"/>
      <c r="BR28" s="41" t="s">
        <v>4</v>
      </c>
      <c r="BS28" s="60"/>
      <c r="BT28" s="61">
        <f t="shared" si="19"/>
        <v>0</v>
      </c>
      <c r="BU28" s="41"/>
      <c r="BV28" s="155"/>
      <c r="BW28" s="158"/>
      <c r="BX28" s="158"/>
      <c r="BY28" s="155"/>
      <c r="BZ28" s="161"/>
    </row>
    <row r="29" spans="2:78" ht="18" customHeight="1" x14ac:dyDescent="0.2">
      <c r="B29" s="145" t="s">
        <v>43</v>
      </c>
      <c r="C29" s="39"/>
      <c r="D29" s="39"/>
      <c r="E29" s="39"/>
      <c r="F29" s="40" t="str">
        <f>IF(X23="","",X23)</f>
        <v/>
      </c>
      <c r="G29" s="39" t="s">
        <v>4</v>
      </c>
      <c r="H29" s="40" t="str">
        <f>IF(V23="","",V23)</f>
        <v/>
      </c>
      <c r="I29" s="45">
        <f t="shared" si="20"/>
        <v>0</v>
      </c>
      <c r="J29" s="39"/>
      <c r="K29" s="52"/>
      <c r="L29" s="39"/>
      <c r="M29" s="39"/>
      <c r="N29" s="39">
        <f>IF(X26="","",X26)</f>
        <v>12</v>
      </c>
      <c r="O29" s="39" t="s">
        <v>4</v>
      </c>
      <c r="P29" s="40">
        <f>IF(V26="","",V26)</f>
        <v>25</v>
      </c>
      <c r="Q29" s="53">
        <f t="shared" ref="Q29:Q34" si="22">IF(P29&gt;N29,1,0)</f>
        <v>1</v>
      </c>
      <c r="R29" s="39"/>
      <c r="S29" s="147"/>
      <c r="T29" s="148"/>
      <c r="U29" s="148"/>
      <c r="V29" s="148"/>
      <c r="W29" s="148"/>
      <c r="X29" s="148"/>
      <c r="Y29" s="148"/>
      <c r="Z29" s="169"/>
      <c r="AA29" s="39"/>
      <c r="AB29" s="39"/>
      <c r="AC29" s="53">
        <f t="shared" si="14"/>
        <v>1</v>
      </c>
      <c r="AD29" s="54">
        <v>26</v>
      </c>
      <c r="AE29" s="39" t="s">
        <v>4</v>
      </c>
      <c r="AF29" s="54">
        <v>24</v>
      </c>
      <c r="AG29" s="53">
        <f t="shared" si="15"/>
        <v>0</v>
      </c>
      <c r="AH29" s="39"/>
      <c r="AI29" s="153">
        <f>COUNTIF(C29:AH31,"○")</f>
        <v>1</v>
      </c>
      <c r="AJ29" s="156">
        <f>2/5</f>
        <v>0.4</v>
      </c>
      <c r="AK29" s="156">
        <f>(SUM(F29:F31)+SUM(N29:N31)+SUM(V29:V31)+SUM(AD29:AD31))/(SUM(H29:H31)+SUM(P29:P31)+SUM(X29:X31)+SUM(AF29:AF31))</f>
        <v>0.83898305084745761</v>
      </c>
      <c r="AL29" s="153">
        <f>AI29*1000000+AJ29*1000+AK29</f>
        <v>1000400.8389830509</v>
      </c>
      <c r="AM29" s="159">
        <v>3</v>
      </c>
      <c r="AO29" s="145" t="s">
        <v>54</v>
      </c>
      <c r="AP29" s="39"/>
      <c r="AQ29" s="39"/>
      <c r="AR29" s="39"/>
      <c r="AS29" s="40" t="str">
        <f>IF(BK23="","",BK23)</f>
        <v/>
      </c>
      <c r="AT29" s="39" t="s">
        <v>4</v>
      </c>
      <c r="AU29" s="40" t="str">
        <f>IF(BI23="","",BI23)</f>
        <v/>
      </c>
      <c r="AV29" s="45">
        <f t="shared" si="21"/>
        <v>0</v>
      </c>
      <c r="AW29" s="39"/>
      <c r="AX29" s="52"/>
      <c r="AY29" s="39"/>
      <c r="AZ29" s="39"/>
      <c r="BA29" s="39">
        <f>IF(BK26="","",BK26)</f>
        <v>12</v>
      </c>
      <c r="BB29" s="39" t="s">
        <v>4</v>
      </c>
      <c r="BC29" s="40">
        <f>IF(BI26="","",BI26)</f>
        <v>25</v>
      </c>
      <c r="BD29" s="53">
        <f t="shared" ref="BD29:BD34" si="23">IF(BC29&gt;BA29,1,0)</f>
        <v>1</v>
      </c>
      <c r="BE29" s="39"/>
      <c r="BF29" s="147"/>
      <c r="BG29" s="148"/>
      <c r="BH29" s="148"/>
      <c r="BI29" s="148"/>
      <c r="BJ29" s="148"/>
      <c r="BK29" s="148"/>
      <c r="BL29" s="148"/>
      <c r="BM29" s="169"/>
      <c r="BN29" s="39"/>
      <c r="BO29" s="39"/>
      <c r="BP29" s="53">
        <f t="shared" si="18"/>
        <v>1</v>
      </c>
      <c r="BQ29" s="54">
        <v>25</v>
      </c>
      <c r="BR29" s="39" t="s">
        <v>4</v>
      </c>
      <c r="BS29" s="54">
        <v>9</v>
      </c>
      <c r="BT29" s="53">
        <f t="shared" si="19"/>
        <v>0</v>
      </c>
      <c r="BU29" s="39"/>
      <c r="BV29" s="153">
        <v>1</v>
      </c>
      <c r="BW29" s="156">
        <f>2/4</f>
        <v>0.5</v>
      </c>
      <c r="BX29" s="156">
        <f>(SUM(AS29:AS31)+SUM(BA29:BA31)+SUM(BI29:BI31)+SUM(BQ29:BQ31))/(SUM(AU29:AU31)+SUM(BC29:BC31)+SUM(BK29:BK31)+SUM(BS29:BS31))</f>
        <v>1.118421052631579</v>
      </c>
      <c r="BY29" s="153">
        <f>BV29*1000000+BW29*1000+BX29</f>
        <v>1000501.1184210526</v>
      </c>
      <c r="BZ29" s="159">
        <v>3</v>
      </c>
    </row>
    <row r="30" spans="2:78" ht="18" customHeight="1" x14ac:dyDescent="0.2">
      <c r="B30" s="146"/>
      <c r="D30" s="40">
        <f>Z24</f>
        <v>0</v>
      </c>
      <c r="F30" s="40" t="str">
        <f>IF(X24="","",X24)</f>
        <v/>
      </c>
      <c r="G30" s="40" t="s">
        <v>4</v>
      </c>
      <c r="H30" s="40" t="str">
        <f>IF(V24="","",V24)</f>
        <v/>
      </c>
      <c r="I30" s="45">
        <f t="shared" si="20"/>
        <v>0</v>
      </c>
      <c r="J30" s="40">
        <f>T24</f>
        <v>0</v>
      </c>
      <c r="K30" s="56" t="str">
        <f>IF(S27="○","×","○")</f>
        <v>×</v>
      </c>
      <c r="L30" s="40">
        <f>Z27</f>
        <v>0</v>
      </c>
      <c r="N30" s="40">
        <f>IF(X27="","",X27)</f>
        <v>12</v>
      </c>
      <c r="O30" s="40" t="s">
        <v>4</v>
      </c>
      <c r="P30" s="40">
        <f>IF(V27="","",V27)</f>
        <v>25</v>
      </c>
      <c r="Q30" s="45">
        <f t="shared" si="22"/>
        <v>1</v>
      </c>
      <c r="R30" s="40">
        <f>T27</f>
        <v>2</v>
      </c>
      <c r="S30" s="149"/>
      <c r="T30" s="150"/>
      <c r="U30" s="150"/>
      <c r="V30" s="150"/>
      <c r="W30" s="150"/>
      <c r="X30" s="150"/>
      <c r="Y30" s="150"/>
      <c r="Z30" s="170"/>
      <c r="AA30" s="40" t="str">
        <f>IF(AD29="","",IF(AB30=2,"○","×"))</f>
        <v>○</v>
      </c>
      <c r="AB30" s="40">
        <f>SUM(AC29:AC31)</f>
        <v>2</v>
      </c>
      <c r="AC30" s="45">
        <f t="shared" si="14"/>
        <v>0</v>
      </c>
      <c r="AD30" s="57">
        <v>24</v>
      </c>
      <c r="AE30" s="40" t="s">
        <v>4</v>
      </c>
      <c r="AF30" s="57">
        <v>26</v>
      </c>
      <c r="AG30" s="45">
        <f t="shared" si="15"/>
        <v>1</v>
      </c>
      <c r="AH30" s="40">
        <f>SUM(AG29:AG31)</f>
        <v>1</v>
      </c>
      <c r="AI30" s="154"/>
      <c r="AJ30" s="157"/>
      <c r="AK30" s="157"/>
      <c r="AL30" s="154"/>
      <c r="AM30" s="160"/>
      <c r="AO30" s="146"/>
      <c r="AQ30" s="40">
        <f>BM24</f>
        <v>0</v>
      </c>
      <c r="AS30" s="40" t="str">
        <f>IF(BK24="","",BK24)</f>
        <v/>
      </c>
      <c r="AT30" s="40" t="s">
        <v>4</v>
      </c>
      <c r="AU30" s="40" t="str">
        <f>IF(BI24="","",BI24)</f>
        <v/>
      </c>
      <c r="AV30" s="45">
        <f t="shared" si="21"/>
        <v>0</v>
      </c>
      <c r="AW30" s="40">
        <f>BG24</f>
        <v>0</v>
      </c>
      <c r="AX30" s="56" t="str">
        <f>IF(BF27="○","×","○")</f>
        <v>×</v>
      </c>
      <c r="AY30" s="40">
        <f>BM27</f>
        <v>0</v>
      </c>
      <c r="BA30" s="40">
        <f>IF(BK27="","",BK27)</f>
        <v>23</v>
      </c>
      <c r="BB30" s="40" t="s">
        <v>4</v>
      </c>
      <c r="BC30" s="40">
        <f>IF(BI27="","",BI27)</f>
        <v>25</v>
      </c>
      <c r="BD30" s="45">
        <f t="shared" si="23"/>
        <v>1</v>
      </c>
      <c r="BE30" s="40">
        <f>BG27</f>
        <v>2</v>
      </c>
      <c r="BF30" s="149"/>
      <c r="BG30" s="150"/>
      <c r="BH30" s="150"/>
      <c r="BI30" s="150"/>
      <c r="BJ30" s="150"/>
      <c r="BK30" s="150"/>
      <c r="BL30" s="150"/>
      <c r="BM30" s="170"/>
      <c r="BN30" s="40" t="str">
        <f>IF(BQ29="","",IF(BO30=2,"○","×"))</f>
        <v>○</v>
      </c>
      <c r="BO30" s="40">
        <f>SUM(BP29:BP31)</f>
        <v>2</v>
      </c>
      <c r="BP30" s="45">
        <f t="shared" si="18"/>
        <v>1</v>
      </c>
      <c r="BQ30" s="57">
        <v>25</v>
      </c>
      <c r="BR30" s="40" t="s">
        <v>4</v>
      </c>
      <c r="BS30" s="57">
        <v>17</v>
      </c>
      <c r="BT30" s="45">
        <f t="shared" si="19"/>
        <v>0</v>
      </c>
      <c r="BU30" s="40">
        <f>SUM(BT29:BT31)</f>
        <v>0</v>
      </c>
      <c r="BV30" s="154"/>
      <c r="BW30" s="157"/>
      <c r="BX30" s="157"/>
      <c r="BY30" s="154"/>
      <c r="BZ30" s="160"/>
    </row>
    <row r="31" spans="2:78" ht="18" customHeight="1" x14ac:dyDescent="0.2">
      <c r="B31" s="168"/>
      <c r="C31" s="41"/>
      <c r="D31" s="41"/>
      <c r="E31" s="41"/>
      <c r="F31" s="41" t="str">
        <f>IF(X25="","",X25)</f>
        <v/>
      </c>
      <c r="G31" s="41" t="s">
        <v>4</v>
      </c>
      <c r="H31" s="41" t="str">
        <f>IF(V25="","",V25)</f>
        <v/>
      </c>
      <c r="I31" s="45">
        <f t="shared" si="20"/>
        <v>0</v>
      </c>
      <c r="J31" s="41"/>
      <c r="K31" s="59"/>
      <c r="L31" s="41"/>
      <c r="M31" s="41"/>
      <c r="N31" s="41" t="str">
        <f>IF(X28="","",X28)</f>
        <v/>
      </c>
      <c r="O31" s="41" t="s">
        <v>4</v>
      </c>
      <c r="P31" s="41" t="str">
        <f>IF(V28="","",V28)</f>
        <v/>
      </c>
      <c r="Q31" s="61">
        <f t="shared" si="22"/>
        <v>0</v>
      </c>
      <c r="R31" s="41"/>
      <c r="S31" s="151"/>
      <c r="T31" s="152"/>
      <c r="U31" s="152"/>
      <c r="V31" s="152"/>
      <c r="W31" s="152"/>
      <c r="X31" s="152"/>
      <c r="Y31" s="152"/>
      <c r="Z31" s="171"/>
      <c r="AA31" s="66"/>
      <c r="AB31" s="41"/>
      <c r="AC31" s="61">
        <f t="shared" si="14"/>
        <v>1</v>
      </c>
      <c r="AD31" s="60">
        <v>25</v>
      </c>
      <c r="AE31" s="41" t="s">
        <v>4</v>
      </c>
      <c r="AF31" s="60">
        <v>18</v>
      </c>
      <c r="AG31" s="61">
        <f t="shared" si="15"/>
        <v>0</v>
      </c>
      <c r="AH31" s="41"/>
      <c r="AI31" s="155"/>
      <c r="AJ31" s="158"/>
      <c r="AK31" s="158"/>
      <c r="AL31" s="155"/>
      <c r="AM31" s="161"/>
      <c r="AO31" s="168"/>
      <c r="AP31" s="41"/>
      <c r="AQ31" s="41"/>
      <c r="AR31" s="41"/>
      <c r="AS31" s="41" t="str">
        <f>IF(BK25="","",BK25)</f>
        <v/>
      </c>
      <c r="AT31" s="41" t="s">
        <v>4</v>
      </c>
      <c r="AU31" s="41" t="str">
        <f>IF(BI25="","",BI25)</f>
        <v/>
      </c>
      <c r="AV31" s="45">
        <f t="shared" si="21"/>
        <v>0</v>
      </c>
      <c r="AW31" s="41"/>
      <c r="AX31" s="59"/>
      <c r="AY31" s="41"/>
      <c r="AZ31" s="41"/>
      <c r="BA31" s="41" t="str">
        <f>IF(BK28="","",BK28)</f>
        <v/>
      </c>
      <c r="BB31" s="41" t="s">
        <v>4</v>
      </c>
      <c r="BC31" s="41" t="str">
        <f>IF(BI28="","",BI28)</f>
        <v/>
      </c>
      <c r="BD31" s="61">
        <f t="shared" si="23"/>
        <v>0</v>
      </c>
      <c r="BE31" s="41"/>
      <c r="BF31" s="151"/>
      <c r="BG31" s="152"/>
      <c r="BH31" s="152"/>
      <c r="BI31" s="152"/>
      <c r="BJ31" s="152"/>
      <c r="BK31" s="152"/>
      <c r="BL31" s="152"/>
      <c r="BM31" s="171"/>
      <c r="BN31" s="66"/>
      <c r="BO31" s="41"/>
      <c r="BP31" s="61">
        <f t="shared" si="18"/>
        <v>0</v>
      </c>
      <c r="BQ31" s="60"/>
      <c r="BR31" s="41" t="s">
        <v>4</v>
      </c>
      <c r="BS31" s="60"/>
      <c r="BT31" s="61">
        <f t="shared" si="19"/>
        <v>0</v>
      </c>
      <c r="BU31" s="41"/>
      <c r="BV31" s="155"/>
      <c r="BW31" s="158"/>
      <c r="BX31" s="158"/>
      <c r="BY31" s="155"/>
      <c r="BZ31" s="161"/>
    </row>
    <row r="32" spans="2:78" ht="18" customHeight="1" x14ac:dyDescent="0.2">
      <c r="B32" s="145" t="s">
        <v>52</v>
      </c>
      <c r="C32" s="39"/>
      <c r="D32" s="39"/>
      <c r="E32" s="39"/>
      <c r="F32" s="40">
        <f>IF(AF23="","",AF23)</f>
        <v>14</v>
      </c>
      <c r="G32" s="39" t="s">
        <v>4</v>
      </c>
      <c r="H32" s="40">
        <f>IF(AD23="","",AD23)</f>
        <v>25</v>
      </c>
      <c r="I32" s="45">
        <f t="shared" si="20"/>
        <v>1</v>
      </c>
      <c r="J32" s="39"/>
      <c r="K32" s="52"/>
      <c r="L32" s="39"/>
      <c r="M32" s="39"/>
      <c r="N32" s="39" t="str">
        <f>IF(AF26="","",AF26)</f>
        <v/>
      </c>
      <c r="O32" s="39" t="s">
        <v>4</v>
      </c>
      <c r="P32" s="39" t="str">
        <f>IF(AD26="","",AD26)</f>
        <v/>
      </c>
      <c r="Q32" s="53">
        <f t="shared" si="22"/>
        <v>0</v>
      </c>
      <c r="R32" s="39"/>
      <c r="S32" s="52"/>
      <c r="T32" s="39"/>
      <c r="U32" s="39"/>
      <c r="V32" s="39">
        <f>IF(AF29="","",AF29)</f>
        <v>24</v>
      </c>
      <c r="W32" s="39" t="s">
        <v>4</v>
      </c>
      <c r="X32" s="39">
        <f>IF(AD29="","",AD29)</f>
        <v>26</v>
      </c>
      <c r="Y32" s="53">
        <f>IF(X32&gt;V32,1,0)</f>
        <v>1</v>
      </c>
      <c r="Z32" s="55"/>
      <c r="AA32" s="148"/>
      <c r="AB32" s="148"/>
      <c r="AC32" s="148"/>
      <c r="AD32" s="148"/>
      <c r="AE32" s="148"/>
      <c r="AF32" s="148"/>
      <c r="AG32" s="148"/>
      <c r="AH32" s="148"/>
      <c r="AI32" s="153">
        <f>COUNTIF(C32:AH34,"○")</f>
        <v>0</v>
      </c>
      <c r="AJ32" s="156">
        <f>1/5</f>
        <v>0.2</v>
      </c>
      <c r="AK32" s="156">
        <f>(SUM(F32:F34)+SUM(N32:N34)+SUM(V32:V34)+SUM(AD32:AD34))/(SUM(H32:H34)+SUM(P32:P34)+SUM(X32:X34)+SUM(AF32:AF34))</f>
        <v>0.74399999999999999</v>
      </c>
      <c r="AL32" s="153">
        <f>AI32*1000000+AJ32*1000+AK32</f>
        <v>200.744</v>
      </c>
      <c r="AM32" s="159">
        <v>4</v>
      </c>
      <c r="AO32" s="145" t="s">
        <v>55</v>
      </c>
      <c r="AP32" s="39"/>
      <c r="AQ32" s="39"/>
      <c r="AR32" s="39"/>
      <c r="AS32" s="40">
        <f>IF(BS23="","",BS23)</f>
        <v>6</v>
      </c>
      <c r="AT32" s="39" t="s">
        <v>4</v>
      </c>
      <c r="AU32" s="40">
        <f>IF(BQ23="","",BQ23)</f>
        <v>25</v>
      </c>
      <c r="AV32" s="45">
        <f t="shared" si="21"/>
        <v>1</v>
      </c>
      <c r="AW32" s="39"/>
      <c r="AX32" s="52"/>
      <c r="AY32" s="39"/>
      <c r="AZ32" s="39"/>
      <c r="BA32" s="39" t="str">
        <f>IF(BS26="","",BS26)</f>
        <v/>
      </c>
      <c r="BB32" s="39" t="s">
        <v>4</v>
      </c>
      <c r="BC32" s="39" t="str">
        <f>IF(BQ26="","",BQ26)</f>
        <v/>
      </c>
      <c r="BD32" s="53">
        <f t="shared" si="23"/>
        <v>0</v>
      </c>
      <c r="BE32" s="39"/>
      <c r="BF32" s="52"/>
      <c r="BG32" s="39"/>
      <c r="BH32" s="39"/>
      <c r="BI32" s="39">
        <f>IF(BS29="","",BS29)</f>
        <v>9</v>
      </c>
      <c r="BJ32" s="39" t="s">
        <v>4</v>
      </c>
      <c r="BK32" s="39">
        <f>IF(BQ29="","",BQ29)</f>
        <v>25</v>
      </c>
      <c r="BL32" s="53">
        <f>IF(BK32&gt;BI32,1,0)</f>
        <v>1</v>
      </c>
      <c r="BM32" s="55"/>
      <c r="BN32" s="148"/>
      <c r="BO32" s="148"/>
      <c r="BP32" s="148"/>
      <c r="BQ32" s="148"/>
      <c r="BR32" s="148"/>
      <c r="BS32" s="148"/>
      <c r="BT32" s="148"/>
      <c r="BU32" s="148"/>
      <c r="BV32" s="153">
        <f>COUNTIF(AP32:BU34,"○")</f>
        <v>0</v>
      </c>
      <c r="BW32" s="156">
        <f>(AQ33+AY33+BG33+BO33)/(AW33+BE33+BM33+BU33)</f>
        <v>0</v>
      </c>
      <c r="BX32" s="156">
        <f>(SUM(AS32:AS34)+SUM(BA32:BA34)+SUM(BI32:BI34)+SUM(BQ32:BQ34))/(SUM(AU32:AU34)+SUM(BC32:BC34)+SUM(BK32:BK34)+SUM(BS32:BS34))</f>
        <v>0.43</v>
      </c>
      <c r="BY32" s="153">
        <f>BV32*1000000+BW32*1000+BX32</f>
        <v>0.43</v>
      </c>
      <c r="BZ32" s="159">
        <v>4</v>
      </c>
    </row>
    <row r="33" spans="2:78" ht="18" customHeight="1" x14ac:dyDescent="0.2">
      <c r="B33" s="146"/>
      <c r="C33" s="40" t="str">
        <f>IF(AA24="○","×","○")</f>
        <v>×</v>
      </c>
      <c r="D33" s="40">
        <f>AH24</f>
        <v>0</v>
      </c>
      <c r="F33" s="40">
        <f>IF(AF24="","",AF24)</f>
        <v>11</v>
      </c>
      <c r="G33" s="40" t="s">
        <v>4</v>
      </c>
      <c r="H33" s="40">
        <f>IF(AD24="","",AD24)</f>
        <v>25</v>
      </c>
      <c r="I33" s="45">
        <f t="shared" si="20"/>
        <v>1</v>
      </c>
      <c r="J33" s="40">
        <f>AB24</f>
        <v>2</v>
      </c>
      <c r="K33" s="56"/>
      <c r="L33" s="40">
        <f>AH27</f>
        <v>0</v>
      </c>
      <c r="N33" s="40" t="str">
        <f>IF(AF27="","",AF27)</f>
        <v/>
      </c>
      <c r="O33" s="40" t="s">
        <v>4</v>
      </c>
      <c r="P33" s="40" t="str">
        <f>IF(AD27="","",AD27)</f>
        <v/>
      </c>
      <c r="Q33" s="45">
        <f t="shared" si="22"/>
        <v>0</v>
      </c>
      <c r="R33" s="40">
        <f>AB27</f>
        <v>0</v>
      </c>
      <c r="S33" s="56" t="str">
        <f>IF(AA30="○","×","○")</f>
        <v>×</v>
      </c>
      <c r="T33" s="40">
        <f>AH30</f>
        <v>1</v>
      </c>
      <c r="V33" s="40">
        <f>IF(AF30="","",AF30)</f>
        <v>26</v>
      </c>
      <c r="W33" s="40" t="s">
        <v>4</v>
      </c>
      <c r="X33" s="40">
        <f>IF(AD30="","",AD30)</f>
        <v>24</v>
      </c>
      <c r="Y33" s="45">
        <f>IF(X33&gt;V33,1,0)</f>
        <v>0</v>
      </c>
      <c r="Z33" s="58">
        <f>AB30</f>
        <v>2</v>
      </c>
      <c r="AA33" s="150"/>
      <c r="AB33" s="150"/>
      <c r="AC33" s="150"/>
      <c r="AD33" s="150"/>
      <c r="AE33" s="150"/>
      <c r="AF33" s="150"/>
      <c r="AG33" s="150"/>
      <c r="AH33" s="150"/>
      <c r="AI33" s="154"/>
      <c r="AJ33" s="157"/>
      <c r="AK33" s="157"/>
      <c r="AL33" s="154"/>
      <c r="AM33" s="160"/>
      <c r="AO33" s="146"/>
      <c r="AP33" s="40" t="str">
        <f>IF(BN24="○","×","○")</f>
        <v>×</v>
      </c>
      <c r="AQ33" s="40">
        <f>BU24</f>
        <v>0</v>
      </c>
      <c r="AS33" s="40">
        <f>IF(BS24="","",BS24)</f>
        <v>11</v>
      </c>
      <c r="AT33" s="40" t="s">
        <v>4</v>
      </c>
      <c r="AU33" s="40">
        <f>IF(BQ24="","",BQ24)</f>
        <v>25</v>
      </c>
      <c r="AV33" s="45">
        <f t="shared" si="21"/>
        <v>1</v>
      </c>
      <c r="AW33" s="40">
        <f>BO24</f>
        <v>2</v>
      </c>
      <c r="AX33" s="56"/>
      <c r="AY33" s="40">
        <f>BU27</f>
        <v>0</v>
      </c>
      <c r="BA33" s="40" t="str">
        <f>IF(BS27="","",BS27)</f>
        <v/>
      </c>
      <c r="BB33" s="40" t="s">
        <v>4</v>
      </c>
      <c r="BC33" s="40" t="str">
        <f>IF(BQ27="","",BQ27)</f>
        <v/>
      </c>
      <c r="BD33" s="45">
        <f t="shared" si="23"/>
        <v>0</v>
      </c>
      <c r="BE33" s="40">
        <f>BO27</f>
        <v>0</v>
      </c>
      <c r="BF33" s="56" t="str">
        <f>IF(BN30="○","×","○")</f>
        <v>×</v>
      </c>
      <c r="BG33" s="40">
        <f>BU30</f>
        <v>0</v>
      </c>
      <c r="BI33" s="40">
        <f>IF(BS30="","",BS30)</f>
        <v>17</v>
      </c>
      <c r="BJ33" s="40" t="s">
        <v>4</v>
      </c>
      <c r="BK33" s="40">
        <f>IF(BQ30="","",BQ30)</f>
        <v>25</v>
      </c>
      <c r="BL33" s="45">
        <f>IF(BK33&gt;BI33,1,0)</f>
        <v>1</v>
      </c>
      <c r="BM33" s="58">
        <f>BO30</f>
        <v>2</v>
      </c>
      <c r="BN33" s="150"/>
      <c r="BO33" s="150"/>
      <c r="BP33" s="150"/>
      <c r="BQ33" s="150"/>
      <c r="BR33" s="150"/>
      <c r="BS33" s="150"/>
      <c r="BT33" s="150"/>
      <c r="BU33" s="150"/>
      <c r="BV33" s="154"/>
      <c r="BW33" s="157"/>
      <c r="BX33" s="157"/>
      <c r="BY33" s="154"/>
      <c r="BZ33" s="160"/>
    </row>
    <row r="34" spans="2:78" ht="18" customHeight="1" x14ac:dyDescent="0.2">
      <c r="B34" s="168"/>
      <c r="C34" s="41"/>
      <c r="D34" s="41"/>
      <c r="E34" s="41"/>
      <c r="F34" s="41" t="str">
        <f>IF(AF25="","",AF25)</f>
        <v/>
      </c>
      <c r="G34" s="41" t="s">
        <v>4</v>
      </c>
      <c r="H34" s="41" t="str">
        <f>IF(AD25="","",AD25)</f>
        <v/>
      </c>
      <c r="I34" s="61">
        <f t="shared" si="20"/>
        <v>0</v>
      </c>
      <c r="J34" s="41"/>
      <c r="K34" s="59"/>
      <c r="L34" s="41"/>
      <c r="M34" s="41"/>
      <c r="N34" s="41" t="str">
        <f>IF(AF28="","",AF28)</f>
        <v/>
      </c>
      <c r="O34" s="41" t="s">
        <v>4</v>
      </c>
      <c r="P34" s="41" t="str">
        <f>IF(AD28="","",AD28)</f>
        <v/>
      </c>
      <c r="Q34" s="61">
        <f t="shared" si="22"/>
        <v>0</v>
      </c>
      <c r="R34" s="41"/>
      <c r="S34" s="59"/>
      <c r="T34" s="41"/>
      <c r="U34" s="41"/>
      <c r="V34" s="41">
        <f>IF(AF31="","",AF31)</f>
        <v>18</v>
      </c>
      <c r="W34" s="41" t="s">
        <v>4</v>
      </c>
      <c r="X34" s="41">
        <f>IF(AD31="","",AD31)</f>
        <v>25</v>
      </c>
      <c r="Y34" s="61">
        <f>IF(X34&gt;V34,1,0)</f>
        <v>1</v>
      </c>
      <c r="Z34" s="62"/>
      <c r="AA34" s="152"/>
      <c r="AB34" s="152"/>
      <c r="AC34" s="152"/>
      <c r="AD34" s="152"/>
      <c r="AE34" s="152"/>
      <c r="AF34" s="152"/>
      <c r="AG34" s="152"/>
      <c r="AH34" s="152"/>
      <c r="AI34" s="155"/>
      <c r="AJ34" s="158"/>
      <c r="AK34" s="158"/>
      <c r="AL34" s="155"/>
      <c r="AM34" s="161"/>
      <c r="AO34" s="168"/>
      <c r="AP34" s="41"/>
      <c r="AQ34" s="41"/>
      <c r="AR34" s="41"/>
      <c r="AS34" s="41" t="str">
        <f>IF(BS25="","",BS25)</f>
        <v/>
      </c>
      <c r="AT34" s="41" t="s">
        <v>4</v>
      </c>
      <c r="AU34" s="41" t="str">
        <f>IF(BQ25="","",BQ25)</f>
        <v/>
      </c>
      <c r="AV34" s="61">
        <f t="shared" si="21"/>
        <v>0</v>
      </c>
      <c r="AW34" s="41"/>
      <c r="AX34" s="59"/>
      <c r="AY34" s="41"/>
      <c r="AZ34" s="41"/>
      <c r="BA34" s="41" t="str">
        <f>IF(BS28="","",BS28)</f>
        <v/>
      </c>
      <c r="BB34" s="41" t="s">
        <v>4</v>
      </c>
      <c r="BC34" s="41" t="str">
        <f>IF(BQ28="","",BQ28)</f>
        <v/>
      </c>
      <c r="BD34" s="61">
        <f t="shared" si="23"/>
        <v>0</v>
      </c>
      <c r="BE34" s="41"/>
      <c r="BF34" s="59"/>
      <c r="BG34" s="41"/>
      <c r="BH34" s="41"/>
      <c r="BI34" s="41" t="str">
        <f>IF(BS31="","",BS31)</f>
        <v/>
      </c>
      <c r="BJ34" s="41" t="s">
        <v>4</v>
      </c>
      <c r="BK34" s="41" t="str">
        <f>IF(BQ31="","",BQ31)</f>
        <v/>
      </c>
      <c r="BL34" s="61">
        <f>IF(BK34&gt;BI34,1,0)</f>
        <v>0</v>
      </c>
      <c r="BM34" s="62"/>
      <c r="BN34" s="152"/>
      <c r="BO34" s="152"/>
      <c r="BP34" s="152"/>
      <c r="BQ34" s="152"/>
      <c r="BR34" s="152"/>
      <c r="BS34" s="152"/>
      <c r="BT34" s="152"/>
      <c r="BU34" s="152"/>
      <c r="BV34" s="155"/>
      <c r="BW34" s="158"/>
      <c r="BX34" s="158"/>
      <c r="BY34" s="155"/>
      <c r="BZ34" s="161"/>
    </row>
    <row r="35" spans="2:78" ht="18" customHeight="1" x14ac:dyDescent="0.2"/>
    <row r="36" spans="2:78" ht="18" customHeight="1" x14ac:dyDescent="0.2">
      <c r="B36" s="63"/>
      <c r="C36" s="172" t="s">
        <v>11</v>
      </c>
      <c r="D36" s="172"/>
      <c r="E36" s="172"/>
      <c r="F36" s="172"/>
      <c r="G36" s="172"/>
      <c r="H36" s="172"/>
      <c r="I36" s="172"/>
      <c r="J36" s="172"/>
      <c r="K36" s="172" t="s">
        <v>12</v>
      </c>
      <c r="L36" s="172"/>
      <c r="M36" s="172"/>
      <c r="N36" s="172"/>
      <c r="O36" s="172"/>
      <c r="P36" s="172"/>
      <c r="Q36" s="172"/>
      <c r="R36" s="172"/>
      <c r="S36" s="173" t="s">
        <v>13</v>
      </c>
      <c r="T36" s="174"/>
      <c r="U36" s="174"/>
      <c r="V36" s="174"/>
      <c r="W36" s="174"/>
      <c r="X36" s="174"/>
      <c r="Y36" s="174"/>
      <c r="Z36" s="175"/>
      <c r="AA36" s="173" t="s">
        <v>14</v>
      </c>
      <c r="AB36" s="174"/>
      <c r="AC36" s="174"/>
      <c r="AD36" s="174"/>
      <c r="AE36" s="174"/>
      <c r="AF36" s="174"/>
      <c r="AG36" s="174"/>
      <c r="AH36" s="175"/>
      <c r="AI36" s="56"/>
      <c r="AO36" s="63"/>
      <c r="AP36" s="172" t="s">
        <v>11</v>
      </c>
      <c r="AQ36" s="172"/>
      <c r="AR36" s="172"/>
      <c r="AS36" s="172"/>
      <c r="AT36" s="172"/>
      <c r="AU36" s="172"/>
      <c r="AV36" s="172"/>
      <c r="AW36" s="172"/>
      <c r="AX36" s="172" t="s">
        <v>12</v>
      </c>
      <c r="AY36" s="172"/>
      <c r="AZ36" s="172"/>
      <c r="BA36" s="172"/>
      <c r="BB36" s="172"/>
      <c r="BC36" s="172"/>
      <c r="BD36" s="172"/>
      <c r="BE36" s="172"/>
      <c r="BF36" s="173" t="s">
        <v>13</v>
      </c>
      <c r="BG36" s="174"/>
      <c r="BH36" s="174"/>
      <c r="BI36" s="174"/>
      <c r="BJ36" s="174"/>
      <c r="BK36" s="174"/>
      <c r="BL36" s="174"/>
      <c r="BM36" s="175"/>
      <c r="BN36" s="173" t="s">
        <v>14</v>
      </c>
      <c r="BO36" s="174"/>
      <c r="BP36" s="174"/>
      <c r="BQ36" s="174"/>
      <c r="BR36" s="174"/>
      <c r="BS36" s="174"/>
      <c r="BT36" s="174"/>
      <c r="BU36" s="175"/>
      <c r="BV36" s="56"/>
    </row>
    <row r="37" spans="2:78" ht="18" customHeight="1" x14ac:dyDescent="0.2">
      <c r="B37" s="63" t="s">
        <v>18</v>
      </c>
      <c r="C37" s="172" t="s">
        <v>41</v>
      </c>
      <c r="D37" s="172"/>
      <c r="E37" s="172"/>
      <c r="F37" s="172"/>
      <c r="G37" s="172"/>
      <c r="H37" s="172"/>
      <c r="I37" s="172"/>
      <c r="J37" s="172"/>
      <c r="K37" s="172" t="s">
        <v>51</v>
      </c>
      <c r="L37" s="172"/>
      <c r="M37" s="172"/>
      <c r="N37" s="172"/>
      <c r="O37" s="172"/>
      <c r="P37" s="172"/>
      <c r="Q37" s="172"/>
      <c r="R37" s="172"/>
      <c r="S37" s="173" t="s">
        <v>43</v>
      </c>
      <c r="T37" s="174"/>
      <c r="U37" s="174"/>
      <c r="V37" s="174"/>
      <c r="W37" s="174"/>
      <c r="X37" s="174"/>
      <c r="Y37" s="174"/>
      <c r="Z37" s="175"/>
      <c r="AA37" s="173" t="s">
        <v>52</v>
      </c>
      <c r="AB37" s="174"/>
      <c r="AC37" s="174"/>
      <c r="AD37" s="174"/>
      <c r="AE37" s="174"/>
      <c r="AF37" s="174"/>
      <c r="AG37" s="174"/>
      <c r="AH37" s="175"/>
      <c r="AI37" s="56"/>
      <c r="AO37" s="63" t="s">
        <v>19</v>
      </c>
      <c r="AP37" s="172" t="s">
        <v>53</v>
      </c>
      <c r="AQ37" s="172"/>
      <c r="AR37" s="172"/>
      <c r="AS37" s="172"/>
      <c r="AT37" s="172"/>
      <c r="AU37" s="172"/>
      <c r="AV37" s="172"/>
      <c r="AW37" s="172"/>
      <c r="AX37" s="172" t="s">
        <v>20</v>
      </c>
      <c r="AY37" s="172"/>
      <c r="AZ37" s="172"/>
      <c r="BA37" s="172"/>
      <c r="BB37" s="172"/>
      <c r="BC37" s="172"/>
      <c r="BD37" s="172"/>
      <c r="BE37" s="172"/>
      <c r="BF37" s="173" t="s">
        <v>54</v>
      </c>
      <c r="BG37" s="174"/>
      <c r="BH37" s="174"/>
      <c r="BI37" s="174"/>
      <c r="BJ37" s="174"/>
      <c r="BK37" s="174"/>
      <c r="BL37" s="174"/>
      <c r="BM37" s="175"/>
      <c r="BN37" s="173" t="s">
        <v>55</v>
      </c>
      <c r="BO37" s="174"/>
      <c r="BP37" s="174"/>
      <c r="BQ37" s="174"/>
      <c r="BR37" s="174"/>
      <c r="BS37" s="174"/>
      <c r="BT37" s="174"/>
      <c r="BU37" s="175"/>
      <c r="BV37" s="56"/>
    </row>
    <row r="38" spans="2:78" ht="18" customHeight="1" x14ac:dyDescent="0.2">
      <c r="B38" s="6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O38" s="64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</row>
    <row r="39" spans="2:78" ht="18" customHeight="1" x14ac:dyDescent="0.2">
      <c r="B39" s="46" t="s">
        <v>64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7"/>
      <c r="AO39" s="46" t="s">
        <v>48</v>
      </c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7"/>
    </row>
    <row r="40" spans="2:78" ht="18" customHeight="1" x14ac:dyDescent="0.2">
      <c r="B40" s="48"/>
      <c r="C40" s="163" t="str">
        <f>B41</f>
        <v>春富</v>
      </c>
      <c r="D40" s="162"/>
      <c r="E40" s="162"/>
      <c r="F40" s="162"/>
      <c r="G40" s="162"/>
      <c r="H40" s="162"/>
      <c r="I40" s="162"/>
      <c r="J40" s="162"/>
      <c r="K40" s="163" t="str">
        <f>B44</f>
        <v>辰野</v>
      </c>
      <c r="L40" s="162"/>
      <c r="M40" s="162"/>
      <c r="N40" s="162"/>
      <c r="O40" s="162"/>
      <c r="P40" s="162"/>
      <c r="Q40" s="162"/>
      <c r="R40" s="162"/>
      <c r="S40" s="163" t="str">
        <f>B47</f>
        <v>鼎</v>
      </c>
      <c r="T40" s="162"/>
      <c r="U40" s="162"/>
      <c r="V40" s="162"/>
      <c r="W40" s="162"/>
      <c r="X40" s="162"/>
      <c r="Y40" s="162"/>
      <c r="Z40" s="164"/>
      <c r="AA40" s="163" t="str">
        <f>B50</f>
        <v>下諏訪</v>
      </c>
      <c r="AB40" s="162"/>
      <c r="AC40" s="162"/>
      <c r="AD40" s="162"/>
      <c r="AE40" s="162"/>
      <c r="AF40" s="162"/>
      <c r="AG40" s="162"/>
      <c r="AH40" s="164"/>
      <c r="AI40" s="49" t="s">
        <v>6</v>
      </c>
      <c r="AJ40" s="50" t="s">
        <v>7</v>
      </c>
      <c r="AK40" s="50" t="s">
        <v>8</v>
      </c>
      <c r="AL40" s="50" t="s">
        <v>9</v>
      </c>
      <c r="AM40" s="51" t="s">
        <v>10</v>
      </c>
      <c r="AO40" s="48"/>
      <c r="AP40" s="162" t="str">
        <f>AO41</f>
        <v>飯島・中川</v>
      </c>
      <c r="AQ40" s="162"/>
      <c r="AR40" s="162"/>
      <c r="AS40" s="162"/>
      <c r="AT40" s="162"/>
      <c r="AU40" s="162"/>
      <c r="AV40" s="162"/>
      <c r="AW40" s="162"/>
      <c r="AX40" s="163" t="str">
        <f>AO44</f>
        <v>高陵</v>
      </c>
      <c r="AY40" s="162"/>
      <c r="AZ40" s="162"/>
      <c r="BA40" s="162"/>
      <c r="BB40" s="162"/>
      <c r="BC40" s="162"/>
      <c r="BD40" s="162"/>
      <c r="BE40" s="162"/>
      <c r="BF40" s="163" t="str">
        <f>AO47</f>
        <v>諏訪西・富士見</v>
      </c>
      <c r="BG40" s="162"/>
      <c r="BH40" s="162"/>
      <c r="BI40" s="162"/>
      <c r="BJ40" s="162"/>
      <c r="BK40" s="162"/>
      <c r="BL40" s="162"/>
      <c r="BM40" s="164"/>
      <c r="BN40" s="162" t="str">
        <f>AO50</f>
        <v>永明</v>
      </c>
      <c r="BO40" s="162"/>
      <c r="BP40" s="162"/>
      <c r="BQ40" s="162"/>
      <c r="BR40" s="162"/>
      <c r="BS40" s="162"/>
      <c r="BT40" s="162"/>
      <c r="BU40" s="162"/>
      <c r="BV40" s="49" t="s">
        <v>6</v>
      </c>
      <c r="BW40" s="50" t="s">
        <v>7</v>
      </c>
      <c r="BX40" s="50" t="s">
        <v>8</v>
      </c>
      <c r="BY40" s="50" t="s">
        <v>9</v>
      </c>
      <c r="BZ40" s="51" t="s">
        <v>10</v>
      </c>
    </row>
    <row r="41" spans="2:78" ht="18" customHeight="1" x14ac:dyDescent="0.2">
      <c r="B41" s="145" t="s">
        <v>36</v>
      </c>
      <c r="C41" s="147"/>
      <c r="D41" s="148"/>
      <c r="E41" s="148"/>
      <c r="F41" s="148"/>
      <c r="G41" s="148"/>
      <c r="H41" s="148"/>
      <c r="I41" s="148"/>
      <c r="J41" s="148"/>
      <c r="K41" s="52"/>
      <c r="L41" s="39"/>
      <c r="M41" s="53">
        <f>IF(N41&gt;P41,1,0)</f>
        <v>1</v>
      </c>
      <c r="N41" s="54">
        <v>25</v>
      </c>
      <c r="O41" s="39" t="s">
        <v>4</v>
      </c>
      <c r="P41" s="54">
        <v>23</v>
      </c>
      <c r="Q41" s="53">
        <f>IF(P41&gt;N41,1,0)</f>
        <v>0</v>
      </c>
      <c r="R41" s="39"/>
      <c r="S41" s="52"/>
      <c r="T41" s="39"/>
      <c r="U41" s="53">
        <f t="shared" ref="U41:U46" si="24">IF(V41&gt;X41,1,0)</f>
        <v>0</v>
      </c>
      <c r="V41" s="54"/>
      <c r="W41" s="39" t="s">
        <v>4</v>
      </c>
      <c r="X41" s="54"/>
      <c r="Y41" s="53">
        <f t="shared" ref="Y41:Y46" si="25">IF(X41&gt;V41,1,0)</f>
        <v>0</v>
      </c>
      <c r="Z41" s="55"/>
      <c r="AA41" s="39"/>
      <c r="AB41" s="39"/>
      <c r="AC41" s="53"/>
      <c r="AD41" s="54">
        <v>25</v>
      </c>
      <c r="AE41" s="39" t="s">
        <v>4</v>
      </c>
      <c r="AF41" s="54">
        <v>15</v>
      </c>
      <c r="AG41" s="53"/>
      <c r="AH41" s="39"/>
      <c r="AI41" s="153">
        <f>COUNTIF(C41:AH43,"○")</f>
        <v>1</v>
      </c>
      <c r="AJ41" s="156">
        <f>3/5</f>
        <v>0.6</v>
      </c>
      <c r="AK41" s="156">
        <f>(SUM(F41:F43)+SUM(N41:N43)+SUM(V41:V43)+SUM(AD41:AD43))/(SUM(H41:H43)+SUM(P41:P43)+SUM(X41:X43)+SUM(AF41:AF43))</f>
        <v>1.1296296296296295</v>
      </c>
      <c r="AL41" s="153">
        <f>AI41*1000000+AJ41*1000+AK41</f>
        <v>1000601.1296296297</v>
      </c>
      <c r="AM41" s="159">
        <v>2</v>
      </c>
      <c r="AO41" s="145" t="s">
        <v>26</v>
      </c>
      <c r="AP41" s="147"/>
      <c r="AQ41" s="148"/>
      <c r="AR41" s="148"/>
      <c r="AS41" s="148"/>
      <c r="AT41" s="148"/>
      <c r="AU41" s="148"/>
      <c r="AV41" s="148"/>
      <c r="AW41" s="148"/>
      <c r="AX41" s="52"/>
      <c r="AY41" s="39"/>
      <c r="AZ41" s="53">
        <f>IF(BA41&gt;BC41,1,0)</f>
        <v>1</v>
      </c>
      <c r="BA41" s="54">
        <v>25</v>
      </c>
      <c r="BB41" s="39" t="s">
        <v>4</v>
      </c>
      <c r="BC41" s="54">
        <v>10</v>
      </c>
      <c r="BD41" s="53">
        <f>IF(BC41&gt;BA41,1,0)</f>
        <v>0</v>
      </c>
      <c r="BE41" s="39"/>
      <c r="BF41" s="52"/>
      <c r="BG41" s="39"/>
      <c r="BH41" s="53">
        <f t="shared" ref="BH41:BH46" si="26">IF(BI41&gt;BK41,1,0)</f>
        <v>0</v>
      </c>
      <c r="BI41" s="54"/>
      <c r="BJ41" s="39" t="s">
        <v>4</v>
      </c>
      <c r="BK41" s="54"/>
      <c r="BL41" s="53">
        <f t="shared" ref="BL41:BL46" si="27">IF(BK41&gt;BI41,1,0)</f>
        <v>0</v>
      </c>
      <c r="BM41" s="55"/>
      <c r="BN41" s="39"/>
      <c r="BO41" s="39"/>
      <c r="BP41" s="53">
        <f t="shared" ref="BP41:BP49" si="28">IF(BQ41&gt;BS41,1,0)</f>
        <v>1</v>
      </c>
      <c r="BQ41" s="54">
        <v>25</v>
      </c>
      <c r="BR41" s="39" t="s">
        <v>4</v>
      </c>
      <c r="BS41" s="54">
        <v>4</v>
      </c>
      <c r="BT41" s="53">
        <f t="shared" ref="BT41:BT49" si="29">IF(BS41&gt;BQ41,1,0)</f>
        <v>0</v>
      </c>
      <c r="BU41" s="39"/>
      <c r="BV41" s="153">
        <f>COUNTIF(AP41:BU43,"○")</f>
        <v>2</v>
      </c>
      <c r="BW41" s="156">
        <f>4/4</f>
        <v>1</v>
      </c>
      <c r="BX41" s="156">
        <f>(SUM(AS41:AS43)+SUM(BA41:BA43)+SUM(BI41:BI43)+SUM(BQ41:BQ43))/(SUM(AU41:AU43)+SUM(BC41:BC43)+SUM(BK41:BK43)+SUM(BS41:BS43))</f>
        <v>2.7777777777777777</v>
      </c>
      <c r="BY41" s="153">
        <f>BV41*1000000+BW41*1000+BX41</f>
        <v>2001002.7777777778</v>
      </c>
      <c r="BZ41" s="159">
        <v>1</v>
      </c>
    </row>
    <row r="42" spans="2:78" ht="18" customHeight="1" x14ac:dyDescent="0.2">
      <c r="B42" s="146"/>
      <c r="C42" s="149"/>
      <c r="D42" s="150"/>
      <c r="E42" s="150"/>
      <c r="F42" s="150"/>
      <c r="G42" s="150"/>
      <c r="H42" s="150"/>
      <c r="I42" s="150"/>
      <c r="J42" s="150"/>
      <c r="K42" s="56" t="str">
        <f>IF(N41="","",IF(L42=2,"○","×"))</f>
        <v>×</v>
      </c>
      <c r="L42" s="40">
        <f>SUM(M41:M43)</f>
        <v>1</v>
      </c>
      <c r="M42" s="45">
        <f>IF(N42&gt;P42,1,0)</f>
        <v>0</v>
      </c>
      <c r="N42" s="57">
        <v>22</v>
      </c>
      <c r="O42" s="40" t="s">
        <v>4</v>
      </c>
      <c r="P42" s="57">
        <v>25</v>
      </c>
      <c r="Q42" s="45">
        <f>IF(P42&gt;N42,1,0)</f>
        <v>1</v>
      </c>
      <c r="R42" s="40">
        <f>SUM(Q41:Q43)</f>
        <v>2</v>
      </c>
      <c r="S42" s="56" t="str">
        <f>IF(V41="","",IF(T42=2,"○","×"))</f>
        <v/>
      </c>
      <c r="T42" s="40">
        <f>SUM(U41:U43)</f>
        <v>0</v>
      </c>
      <c r="U42" s="45">
        <f t="shared" si="24"/>
        <v>0</v>
      </c>
      <c r="V42" s="57"/>
      <c r="W42" s="40" t="s">
        <v>4</v>
      </c>
      <c r="X42" s="57"/>
      <c r="Y42" s="45">
        <f t="shared" si="25"/>
        <v>0</v>
      </c>
      <c r="Z42" s="58">
        <f>SUM(Y41:Y43)</f>
        <v>0</v>
      </c>
      <c r="AA42" s="40" t="s">
        <v>66</v>
      </c>
      <c r="AB42" s="40">
        <f>SUM(AC41:AC43)</f>
        <v>0</v>
      </c>
      <c r="AC42" s="45"/>
      <c r="AD42" s="57">
        <v>25</v>
      </c>
      <c r="AE42" s="40" t="s">
        <v>4</v>
      </c>
      <c r="AF42" s="57">
        <v>18</v>
      </c>
      <c r="AG42" s="45"/>
      <c r="AH42" s="40">
        <f>SUM(AG41:AG43)</f>
        <v>0</v>
      </c>
      <c r="AI42" s="154"/>
      <c r="AJ42" s="157"/>
      <c r="AK42" s="157"/>
      <c r="AL42" s="154"/>
      <c r="AM42" s="160"/>
      <c r="AO42" s="146"/>
      <c r="AP42" s="149"/>
      <c r="AQ42" s="150"/>
      <c r="AR42" s="150"/>
      <c r="AS42" s="150"/>
      <c r="AT42" s="150"/>
      <c r="AU42" s="150"/>
      <c r="AV42" s="150"/>
      <c r="AW42" s="150"/>
      <c r="AX42" s="56" t="str">
        <f>IF(BA41="","",IF(AY42=2,"○","×"))</f>
        <v>○</v>
      </c>
      <c r="AY42" s="40">
        <f>SUM(AZ41:AZ43)</f>
        <v>2</v>
      </c>
      <c r="AZ42" s="45">
        <f>IF(BA42&gt;BC42,1,0)</f>
        <v>1</v>
      </c>
      <c r="BA42" s="57">
        <v>25</v>
      </c>
      <c r="BB42" s="40" t="s">
        <v>4</v>
      </c>
      <c r="BC42" s="57">
        <v>16</v>
      </c>
      <c r="BD42" s="45">
        <f>IF(BC42&gt;BA42,1,0)</f>
        <v>0</v>
      </c>
      <c r="BE42" s="40">
        <f>SUM(BD41:BD43)</f>
        <v>0</v>
      </c>
      <c r="BF42" s="56"/>
      <c r="BG42" s="40">
        <f>SUM(BH41:BH43)</f>
        <v>0</v>
      </c>
      <c r="BH42" s="45">
        <f t="shared" si="26"/>
        <v>0</v>
      </c>
      <c r="BI42" s="57"/>
      <c r="BJ42" s="40" t="s">
        <v>4</v>
      </c>
      <c r="BK42" s="57"/>
      <c r="BL42" s="45">
        <f t="shared" si="27"/>
        <v>0</v>
      </c>
      <c r="BM42" s="58">
        <f>SUM(BL41:BL43)</f>
        <v>0</v>
      </c>
      <c r="BN42" s="40" t="str">
        <f>IF(BQ41="","",IF(BO42=2,"○","×"))</f>
        <v>○</v>
      </c>
      <c r="BO42" s="40">
        <f>SUM(BP41:BP43)</f>
        <v>2</v>
      </c>
      <c r="BP42" s="45">
        <f t="shared" si="28"/>
        <v>1</v>
      </c>
      <c r="BQ42" s="57">
        <v>25</v>
      </c>
      <c r="BR42" s="40" t="s">
        <v>4</v>
      </c>
      <c r="BS42" s="57">
        <v>6</v>
      </c>
      <c r="BT42" s="45">
        <f t="shared" si="29"/>
        <v>0</v>
      </c>
      <c r="BU42" s="40">
        <f>SUM(BT41:BT43)</f>
        <v>0</v>
      </c>
      <c r="BV42" s="154"/>
      <c r="BW42" s="157"/>
      <c r="BX42" s="157"/>
      <c r="BY42" s="154"/>
      <c r="BZ42" s="160"/>
    </row>
    <row r="43" spans="2:78" ht="18" customHeight="1" x14ac:dyDescent="0.2">
      <c r="B43" s="146"/>
      <c r="C43" s="151"/>
      <c r="D43" s="152"/>
      <c r="E43" s="152"/>
      <c r="F43" s="152"/>
      <c r="G43" s="152"/>
      <c r="H43" s="152"/>
      <c r="I43" s="152"/>
      <c r="J43" s="152"/>
      <c r="K43" s="67"/>
      <c r="L43" s="41"/>
      <c r="M43" s="45">
        <f>IF(N43&gt;P43,1,0)</f>
        <v>0</v>
      </c>
      <c r="N43" s="60">
        <v>25</v>
      </c>
      <c r="O43" s="41" t="s">
        <v>4</v>
      </c>
      <c r="P43" s="60">
        <v>27</v>
      </c>
      <c r="Q43" s="45">
        <f>IF(P43&gt;N43,1,0)</f>
        <v>1</v>
      </c>
      <c r="R43" s="41"/>
      <c r="S43" s="67"/>
      <c r="T43" s="41"/>
      <c r="U43" s="61">
        <f t="shared" si="24"/>
        <v>0</v>
      </c>
      <c r="V43" s="60"/>
      <c r="W43" s="41" t="s">
        <v>4</v>
      </c>
      <c r="X43" s="60"/>
      <c r="Y43" s="61">
        <f t="shared" si="25"/>
        <v>0</v>
      </c>
      <c r="Z43" s="62"/>
      <c r="AA43" s="41"/>
      <c r="AB43" s="41"/>
      <c r="AC43" s="61"/>
      <c r="AD43" s="60"/>
      <c r="AE43" s="41" t="s">
        <v>4</v>
      </c>
      <c r="AF43" s="60"/>
      <c r="AG43" s="61"/>
      <c r="AH43" s="41"/>
      <c r="AI43" s="155"/>
      <c r="AJ43" s="158"/>
      <c r="AK43" s="158"/>
      <c r="AL43" s="155"/>
      <c r="AM43" s="161"/>
      <c r="AO43" s="146"/>
      <c r="AP43" s="151"/>
      <c r="AQ43" s="152"/>
      <c r="AR43" s="152"/>
      <c r="AS43" s="152"/>
      <c r="AT43" s="152"/>
      <c r="AU43" s="152"/>
      <c r="AV43" s="152"/>
      <c r="AW43" s="152"/>
      <c r="AX43" s="67"/>
      <c r="AY43" s="41"/>
      <c r="AZ43" s="45">
        <f>IF(BA43&gt;BC43,1,0)</f>
        <v>0</v>
      </c>
      <c r="BA43" s="60"/>
      <c r="BB43" s="41" t="s">
        <v>4</v>
      </c>
      <c r="BC43" s="60"/>
      <c r="BD43" s="45">
        <f>IF(BC43&gt;BA43,1,0)</f>
        <v>0</v>
      </c>
      <c r="BE43" s="41"/>
      <c r="BF43" s="59"/>
      <c r="BG43" s="41"/>
      <c r="BH43" s="61">
        <f t="shared" si="26"/>
        <v>0</v>
      </c>
      <c r="BI43" s="60"/>
      <c r="BJ43" s="41" t="s">
        <v>4</v>
      </c>
      <c r="BK43" s="60"/>
      <c r="BL43" s="61">
        <f t="shared" si="27"/>
        <v>0</v>
      </c>
      <c r="BM43" s="62"/>
      <c r="BN43" s="66"/>
      <c r="BO43" s="41"/>
      <c r="BP43" s="61">
        <f t="shared" si="28"/>
        <v>0</v>
      </c>
      <c r="BQ43" s="60"/>
      <c r="BR43" s="41" t="s">
        <v>4</v>
      </c>
      <c r="BS43" s="60"/>
      <c r="BT43" s="61">
        <f t="shared" si="29"/>
        <v>0</v>
      </c>
      <c r="BU43" s="41"/>
      <c r="BV43" s="155"/>
      <c r="BW43" s="158"/>
      <c r="BX43" s="158"/>
      <c r="BY43" s="155"/>
      <c r="BZ43" s="161"/>
    </row>
    <row r="44" spans="2:78" ht="18" customHeight="1" x14ac:dyDescent="0.2">
      <c r="B44" s="145" t="s">
        <v>56</v>
      </c>
      <c r="C44" s="39"/>
      <c r="D44" s="39"/>
      <c r="E44" s="39"/>
      <c r="F44" s="39">
        <f>IF(P41="","",P41)</f>
        <v>23</v>
      </c>
      <c r="G44" s="39" t="s">
        <v>4</v>
      </c>
      <c r="H44" s="39">
        <f>IF(N41="","",N41)</f>
        <v>25</v>
      </c>
      <c r="I44" s="53">
        <f>IF(H44&gt;F44,1,0)</f>
        <v>1</v>
      </c>
      <c r="J44" s="39"/>
      <c r="K44" s="147"/>
      <c r="L44" s="148"/>
      <c r="M44" s="148"/>
      <c r="N44" s="148"/>
      <c r="O44" s="148"/>
      <c r="P44" s="148"/>
      <c r="Q44" s="148"/>
      <c r="R44" s="148"/>
      <c r="S44" s="52"/>
      <c r="T44" s="39"/>
      <c r="U44" s="53">
        <f t="shared" si="24"/>
        <v>1</v>
      </c>
      <c r="V44" s="54">
        <v>25</v>
      </c>
      <c r="W44" s="39" t="s">
        <v>4</v>
      </c>
      <c r="X44" s="54">
        <v>11</v>
      </c>
      <c r="Y44" s="53">
        <f t="shared" si="25"/>
        <v>0</v>
      </c>
      <c r="Z44" s="55"/>
      <c r="AA44" s="39"/>
      <c r="AB44" s="39"/>
      <c r="AC44" s="53"/>
      <c r="AD44" s="54"/>
      <c r="AE44" s="39" t="s">
        <v>4</v>
      </c>
      <c r="AF44" s="54"/>
      <c r="AG44" s="53"/>
      <c r="AH44" s="39"/>
      <c r="AI44" s="153">
        <f>COUNTIF(C44:AH46,"○")</f>
        <v>2</v>
      </c>
      <c r="AJ44" s="156">
        <f>4/5</f>
        <v>0.8</v>
      </c>
      <c r="AK44" s="156">
        <f>(SUM(F44:F46)+SUM(N44:N46)+SUM(V44:V46)+SUM(AD44:AD46))/(SUM(H44:H46)+SUM(P44:P46)+SUM(X44:X46)+SUM(AF44:AF46))</f>
        <v>1.4367816091954022</v>
      </c>
      <c r="AL44" s="153">
        <f>AI44*1000000+AJ44*1000+AK44</f>
        <v>2000801.4367816092</v>
      </c>
      <c r="AM44" s="159">
        <v>1</v>
      </c>
      <c r="AO44" s="145" t="s">
        <v>21</v>
      </c>
      <c r="AP44" s="39"/>
      <c r="AQ44" s="39"/>
      <c r="AR44" s="39"/>
      <c r="AS44" s="39">
        <f>IF(BC41="","",BC41)</f>
        <v>10</v>
      </c>
      <c r="AT44" s="39" t="s">
        <v>4</v>
      </c>
      <c r="AU44" s="39">
        <f>IF(BA41="","",BA41)</f>
        <v>25</v>
      </c>
      <c r="AV44" s="53">
        <f>IF(AU44&gt;AS44,1,0)</f>
        <v>1</v>
      </c>
      <c r="AW44" s="39"/>
      <c r="AX44" s="147"/>
      <c r="AY44" s="148"/>
      <c r="AZ44" s="148"/>
      <c r="BA44" s="148"/>
      <c r="BB44" s="148"/>
      <c r="BC44" s="148"/>
      <c r="BD44" s="148"/>
      <c r="BE44" s="148"/>
      <c r="BF44" s="52"/>
      <c r="BG44" s="39"/>
      <c r="BH44" s="53">
        <f t="shared" si="26"/>
        <v>1</v>
      </c>
      <c r="BI44" s="54">
        <v>25</v>
      </c>
      <c r="BJ44" s="39" t="s">
        <v>4</v>
      </c>
      <c r="BK44" s="54">
        <v>19</v>
      </c>
      <c r="BL44" s="53">
        <f t="shared" si="27"/>
        <v>0</v>
      </c>
      <c r="BM44" s="55"/>
      <c r="BN44" s="39"/>
      <c r="BO44" s="39"/>
      <c r="BP44" s="53">
        <f t="shared" si="28"/>
        <v>0</v>
      </c>
      <c r="BQ44" s="54"/>
      <c r="BR44" s="39" t="s">
        <v>4</v>
      </c>
      <c r="BS44" s="54"/>
      <c r="BT44" s="53">
        <f t="shared" si="29"/>
        <v>0</v>
      </c>
      <c r="BU44" s="39"/>
      <c r="BV44" s="153">
        <f>COUNTIF(AP44:BU46,"○")</f>
        <v>1</v>
      </c>
      <c r="BW44" s="156">
        <f>2/4</f>
        <v>0.5</v>
      </c>
      <c r="BX44" s="156">
        <f>(SUM(AS44:AS46)+SUM(BA44:BA46)+SUM(BI44:BI46)+SUM(BQ44:BQ46))/(SUM(AU44:AU46)+SUM(BC44:BC46)+SUM(BK44:BK46)+SUM(BS44:BS46))</f>
        <v>0.8539325842696629</v>
      </c>
      <c r="BY44" s="153">
        <f>BV44*1000000+BW44*1000+BX44</f>
        <v>1000500.8539325843</v>
      </c>
      <c r="BZ44" s="159">
        <v>2</v>
      </c>
    </row>
    <row r="45" spans="2:78" ht="18" customHeight="1" x14ac:dyDescent="0.2">
      <c r="B45" s="146"/>
      <c r="C45" s="40" t="s">
        <v>66</v>
      </c>
      <c r="D45" s="40">
        <f>R42</f>
        <v>2</v>
      </c>
      <c r="F45" s="40">
        <f>IF(P42="","",P42)</f>
        <v>25</v>
      </c>
      <c r="G45" s="40" t="s">
        <v>4</v>
      </c>
      <c r="H45" s="40">
        <f>IF(N42="","",N42)</f>
        <v>22</v>
      </c>
      <c r="I45" s="45">
        <f t="shared" ref="I45:I52" si="30">IF(H45&gt;F45,1,0)</f>
        <v>0</v>
      </c>
      <c r="J45" s="40">
        <f>L42</f>
        <v>1</v>
      </c>
      <c r="K45" s="149"/>
      <c r="L45" s="150"/>
      <c r="M45" s="150"/>
      <c r="N45" s="150"/>
      <c r="O45" s="150"/>
      <c r="P45" s="150"/>
      <c r="Q45" s="150"/>
      <c r="R45" s="150"/>
      <c r="S45" s="56" t="str">
        <f>IF(V44="","",IF(T45=2,"○","×"))</f>
        <v>○</v>
      </c>
      <c r="T45" s="40">
        <f>SUM(U44:U46)</f>
        <v>2</v>
      </c>
      <c r="U45" s="45">
        <f t="shared" si="24"/>
        <v>1</v>
      </c>
      <c r="V45" s="57">
        <v>25</v>
      </c>
      <c r="W45" s="40" t="s">
        <v>4</v>
      </c>
      <c r="X45" s="57">
        <v>4</v>
      </c>
      <c r="Y45" s="45">
        <f t="shared" si="25"/>
        <v>0</v>
      </c>
      <c r="Z45" s="58">
        <f>SUM(Y44:Y46)</f>
        <v>0</v>
      </c>
      <c r="AA45" s="40" t="str">
        <f>IF(AD44="","",IF(AB45=2,"○","×"))</f>
        <v/>
      </c>
      <c r="AB45" s="40">
        <f>SUM(AC44:AC46)</f>
        <v>0</v>
      </c>
      <c r="AC45" s="45"/>
      <c r="AD45" s="57"/>
      <c r="AE45" s="40" t="s">
        <v>4</v>
      </c>
      <c r="AF45" s="57"/>
      <c r="AG45" s="45"/>
      <c r="AH45" s="40">
        <f>SUM(AG44:AG46)</f>
        <v>0</v>
      </c>
      <c r="AI45" s="154"/>
      <c r="AJ45" s="157"/>
      <c r="AK45" s="157"/>
      <c r="AL45" s="154"/>
      <c r="AM45" s="160"/>
      <c r="AO45" s="146"/>
      <c r="AP45" s="40" t="str">
        <f>IF(AX42="○","×","○")</f>
        <v>×</v>
      </c>
      <c r="AQ45" s="40">
        <f>BE42</f>
        <v>0</v>
      </c>
      <c r="AS45" s="40">
        <f>IF(BC42="","",BC42)</f>
        <v>16</v>
      </c>
      <c r="AT45" s="40" t="s">
        <v>4</v>
      </c>
      <c r="AU45" s="40">
        <f>IF(BA42="","",BA42)</f>
        <v>25</v>
      </c>
      <c r="AV45" s="45">
        <f t="shared" ref="AV45:AV52" si="31">IF(AU45&gt;AS45,1,0)</f>
        <v>1</v>
      </c>
      <c r="AW45" s="40">
        <f>AY42</f>
        <v>2</v>
      </c>
      <c r="AX45" s="149"/>
      <c r="AY45" s="150"/>
      <c r="AZ45" s="150"/>
      <c r="BA45" s="150"/>
      <c r="BB45" s="150"/>
      <c r="BC45" s="150"/>
      <c r="BD45" s="150"/>
      <c r="BE45" s="150"/>
      <c r="BF45" s="56" t="str">
        <f>IF(BI44="","",IF(BG45=2,"○","×"))</f>
        <v>○</v>
      </c>
      <c r="BG45" s="40">
        <f>SUM(BH44:BH46)</f>
        <v>2</v>
      </c>
      <c r="BH45" s="45">
        <f t="shared" si="26"/>
        <v>1</v>
      </c>
      <c r="BI45" s="57">
        <v>25</v>
      </c>
      <c r="BJ45" s="40" t="s">
        <v>4</v>
      </c>
      <c r="BK45" s="57">
        <v>20</v>
      </c>
      <c r="BL45" s="45">
        <f t="shared" si="27"/>
        <v>0</v>
      </c>
      <c r="BM45" s="58">
        <f>SUM(BL44:BL46)</f>
        <v>0</v>
      </c>
      <c r="BO45" s="40">
        <f>SUM(BP44:BP46)</f>
        <v>0</v>
      </c>
      <c r="BP45" s="45">
        <f t="shared" si="28"/>
        <v>0</v>
      </c>
      <c r="BQ45" s="57"/>
      <c r="BR45" s="40" t="s">
        <v>4</v>
      </c>
      <c r="BS45" s="57"/>
      <c r="BT45" s="45">
        <f t="shared" si="29"/>
        <v>0</v>
      </c>
      <c r="BU45" s="40">
        <f>SUM(BT44:BT46)</f>
        <v>0</v>
      </c>
      <c r="BV45" s="154"/>
      <c r="BW45" s="157"/>
      <c r="BX45" s="157"/>
      <c r="BY45" s="154"/>
      <c r="BZ45" s="160"/>
    </row>
    <row r="46" spans="2:78" ht="18" customHeight="1" x14ac:dyDescent="0.2">
      <c r="B46" s="146"/>
      <c r="C46" s="41"/>
      <c r="D46" s="41"/>
      <c r="E46" s="41"/>
      <c r="F46" s="41">
        <f>IF(P43="","",P43)</f>
        <v>27</v>
      </c>
      <c r="G46" s="41" t="s">
        <v>4</v>
      </c>
      <c r="H46" s="41">
        <f>IF(N43="","",N43)</f>
        <v>25</v>
      </c>
      <c r="I46" s="45">
        <f t="shared" si="30"/>
        <v>0</v>
      </c>
      <c r="J46" s="41"/>
      <c r="K46" s="151"/>
      <c r="L46" s="152"/>
      <c r="M46" s="152"/>
      <c r="N46" s="152"/>
      <c r="O46" s="152"/>
      <c r="P46" s="152"/>
      <c r="Q46" s="152"/>
      <c r="R46" s="152"/>
      <c r="S46" s="67"/>
      <c r="T46" s="41"/>
      <c r="U46" s="61">
        <f t="shared" si="24"/>
        <v>0</v>
      </c>
      <c r="V46" s="60"/>
      <c r="W46" s="41" t="s">
        <v>4</v>
      </c>
      <c r="X46" s="60"/>
      <c r="Y46" s="61">
        <f t="shared" si="25"/>
        <v>0</v>
      </c>
      <c r="Z46" s="62"/>
      <c r="AA46" s="41"/>
      <c r="AB46" s="41"/>
      <c r="AC46" s="61"/>
      <c r="AD46" s="60"/>
      <c r="AE46" s="41" t="s">
        <v>4</v>
      </c>
      <c r="AF46" s="60"/>
      <c r="AG46" s="61"/>
      <c r="AH46" s="41"/>
      <c r="AI46" s="155"/>
      <c r="AJ46" s="158"/>
      <c r="AK46" s="158"/>
      <c r="AL46" s="155"/>
      <c r="AM46" s="161"/>
      <c r="AO46" s="146"/>
      <c r="AP46" s="41"/>
      <c r="AQ46" s="41"/>
      <c r="AR46" s="41"/>
      <c r="AS46" s="41" t="str">
        <f>IF(BC43="","",BC43)</f>
        <v/>
      </c>
      <c r="AT46" s="41" t="s">
        <v>4</v>
      </c>
      <c r="AU46" s="41" t="str">
        <f>IF(BA43="","",BA43)</f>
        <v/>
      </c>
      <c r="AV46" s="45">
        <f t="shared" si="31"/>
        <v>0</v>
      </c>
      <c r="AW46" s="41"/>
      <c r="AX46" s="151"/>
      <c r="AY46" s="152"/>
      <c r="AZ46" s="152"/>
      <c r="BA46" s="152"/>
      <c r="BB46" s="152"/>
      <c r="BC46" s="152"/>
      <c r="BD46" s="152"/>
      <c r="BE46" s="152"/>
      <c r="BF46" s="67"/>
      <c r="BG46" s="41"/>
      <c r="BH46" s="61">
        <f t="shared" si="26"/>
        <v>0</v>
      </c>
      <c r="BI46" s="60"/>
      <c r="BJ46" s="41" t="s">
        <v>4</v>
      </c>
      <c r="BK46" s="60"/>
      <c r="BL46" s="61">
        <f t="shared" si="27"/>
        <v>0</v>
      </c>
      <c r="BM46" s="62"/>
      <c r="BN46" s="66"/>
      <c r="BO46" s="41"/>
      <c r="BP46" s="61">
        <f t="shared" si="28"/>
        <v>0</v>
      </c>
      <c r="BQ46" s="60"/>
      <c r="BR46" s="41" t="s">
        <v>4</v>
      </c>
      <c r="BS46" s="60"/>
      <c r="BT46" s="61">
        <f t="shared" si="29"/>
        <v>0</v>
      </c>
      <c r="BU46" s="41"/>
      <c r="BV46" s="155"/>
      <c r="BW46" s="158"/>
      <c r="BX46" s="158"/>
      <c r="BY46" s="155"/>
      <c r="BZ46" s="161"/>
    </row>
    <row r="47" spans="2:78" ht="18" customHeight="1" x14ac:dyDescent="0.2">
      <c r="B47" s="145" t="s">
        <v>57</v>
      </c>
      <c r="C47" s="39"/>
      <c r="D47" s="39"/>
      <c r="E47" s="39"/>
      <c r="F47" s="40" t="str">
        <f>IF(X41="","",X41)</f>
        <v/>
      </c>
      <c r="G47" s="39" t="s">
        <v>4</v>
      </c>
      <c r="H47" s="40" t="str">
        <f>IF(V41="","",V41)</f>
        <v/>
      </c>
      <c r="I47" s="45">
        <f t="shared" si="30"/>
        <v>0</v>
      </c>
      <c r="J47" s="39"/>
      <c r="K47" s="52"/>
      <c r="L47" s="39"/>
      <c r="M47" s="39"/>
      <c r="N47" s="39">
        <f>IF(X44="","",X44)</f>
        <v>11</v>
      </c>
      <c r="O47" s="39" t="s">
        <v>4</v>
      </c>
      <c r="P47" s="40">
        <f>IF(V44="","",V44)</f>
        <v>25</v>
      </c>
      <c r="Q47" s="53">
        <f t="shared" ref="Q47:Q52" si="32">IF(P47&gt;N47,1,0)</f>
        <v>1</v>
      </c>
      <c r="R47" s="39"/>
      <c r="S47" s="147"/>
      <c r="T47" s="148"/>
      <c r="U47" s="148"/>
      <c r="V47" s="148"/>
      <c r="W47" s="148"/>
      <c r="X47" s="148"/>
      <c r="Y47" s="148"/>
      <c r="Z47" s="169"/>
      <c r="AA47" s="39"/>
      <c r="AB47" s="39"/>
      <c r="AC47" s="53"/>
      <c r="AD47" s="54">
        <v>26</v>
      </c>
      <c r="AE47" s="39" t="s">
        <v>4</v>
      </c>
      <c r="AF47" s="54">
        <v>28</v>
      </c>
      <c r="AG47" s="53"/>
      <c r="AH47" s="39"/>
      <c r="AI47" s="153">
        <f>COUNTIF(C47:AH49,"○")</f>
        <v>0</v>
      </c>
      <c r="AJ47" s="156">
        <f>1/5</f>
        <v>0.2</v>
      </c>
      <c r="AK47" s="156">
        <f>(SUM(F47:F49)+SUM(N47:N49)+SUM(V47:V49)+SUM(AD47:AD49))/(SUM(H47:H49)+SUM(P47:P49)+SUM(X47:X49)+SUM(AF47:AF49))</f>
        <v>0.63114754098360659</v>
      </c>
      <c r="AL47" s="153">
        <f>AI47*1000000+AJ47*1000+AK47</f>
        <v>200.63114754098362</v>
      </c>
      <c r="AM47" s="159">
        <v>4</v>
      </c>
      <c r="AO47" s="145" t="s">
        <v>39</v>
      </c>
      <c r="AP47" s="39"/>
      <c r="AQ47" s="39"/>
      <c r="AR47" s="39"/>
      <c r="AS47" s="40" t="str">
        <f>IF(BK41="","",BK41)</f>
        <v/>
      </c>
      <c r="AT47" s="39" t="s">
        <v>4</v>
      </c>
      <c r="AU47" s="40" t="str">
        <f>IF(BI41="","",BI41)</f>
        <v/>
      </c>
      <c r="AV47" s="45">
        <f t="shared" si="31"/>
        <v>0</v>
      </c>
      <c r="AW47" s="39"/>
      <c r="AX47" s="52"/>
      <c r="AY47" s="39"/>
      <c r="AZ47" s="39"/>
      <c r="BA47" s="39">
        <f>IF(BK44="","",BK44)</f>
        <v>19</v>
      </c>
      <c r="BB47" s="39" t="s">
        <v>4</v>
      </c>
      <c r="BC47" s="40">
        <f>IF(BI44="","",BI44)</f>
        <v>25</v>
      </c>
      <c r="BD47" s="53">
        <f t="shared" ref="BD47:BD52" si="33">IF(BC47&gt;BA47,1,0)</f>
        <v>1</v>
      </c>
      <c r="BE47" s="39"/>
      <c r="BF47" s="147"/>
      <c r="BG47" s="148"/>
      <c r="BH47" s="148"/>
      <c r="BI47" s="148"/>
      <c r="BJ47" s="148"/>
      <c r="BK47" s="148"/>
      <c r="BL47" s="148"/>
      <c r="BM47" s="169"/>
      <c r="BN47" s="39"/>
      <c r="BO47" s="39"/>
      <c r="BP47" s="53">
        <f t="shared" si="28"/>
        <v>1</v>
      </c>
      <c r="BQ47" s="54">
        <v>25</v>
      </c>
      <c r="BR47" s="39" t="s">
        <v>4</v>
      </c>
      <c r="BS47" s="54">
        <v>14</v>
      </c>
      <c r="BT47" s="53">
        <f t="shared" si="29"/>
        <v>0</v>
      </c>
      <c r="BU47" s="39"/>
      <c r="BV47" s="153">
        <f>COUNTIF(AP47:BU49,"○")</f>
        <v>1</v>
      </c>
      <c r="BW47" s="156">
        <f>2/4</f>
        <v>0.5</v>
      </c>
      <c r="BX47" s="156">
        <f>(SUM(AS47:AS49)+SUM(BA47:BA49)+SUM(BI47:BI49)+SUM(BQ47:BQ49))/(SUM(AU47:AU49)+SUM(BC47:BC49)+SUM(BK47:BK49)+SUM(BS47:BS49))</f>
        <v>1.1866666666666668</v>
      </c>
      <c r="BY47" s="153">
        <f>BV47*1000000+BW47*1000+BX47</f>
        <v>1000501.1866666666</v>
      </c>
      <c r="BZ47" s="159">
        <v>3</v>
      </c>
    </row>
    <row r="48" spans="2:78" ht="18" customHeight="1" x14ac:dyDescent="0.2">
      <c r="B48" s="146"/>
      <c r="D48" s="40">
        <f>Z42</f>
        <v>0</v>
      </c>
      <c r="F48" s="40" t="str">
        <f>IF(X42="","",X42)</f>
        <v/>
      </c>
      <c r="G48" s="40" t="s">
        <v>4</v>
      </c>
      <c r="H48" s="40" t="str">
        <f>IF(V42="","",V42)</f>
        <v/>
      </c>
      <c r="I48" s="45">
        <f t="shared" si="30"/>
        <v>0</v>
      </c>
      <c r="J48" s="40">
        <f>T42</f>
        <v>0</v>
      </c>
      <c r="K48" s="56" t="str">
        <f>IF(S45="○","×","○")</f>
        <v>×</v>
      </c>
      <c r="L48" s="40">
        <f>Z45</f>
        <v>0</v>
      </c>
      <c r="N48" s="40">
        <f>IF(X45="","",X45)</f>
        <v>4</v>
      </c>
      <c r="O48" s="40" t="s">
        <v>4</v>
      </c>
      <c r="P48" s="40">
        <f>IF(V45="","",V45)</f>
        <v>25</v>
      </c>
      <c r="Q48" s="45">
        <f t="shared" si="32"/>
        <v>1</v>
      </c>
      <c r="R48" s="40">
        <f>T45</f>
        <v>2</v>
      </c>
      <c r="S48" s="149"/>
      <c r="T48" s="150"/>
      <c r="U48" s="150"/>
      <c r="V48" s="150"/>
      <c r="W48" s="150"/>
      <c r="X48" s="150"/>
      <c r="Y48" s="150"/>
      <c r="Z48" s="170"/>
      <c r="AA48" s="40" t="str">
        <f>IF(AD47="","",IF(AB48=2,"○","×"))</f>
        <v>×</v>
      </c>
      <c r="AB48" s="40">
        <f>SUM(AC47:AC49)</f>
        <v>0</v>
      </c>
      <c r="AC48" s="45"/>
      <c r="AD48" s="57">
        <v>25</v>
      </c>
      <c r="AE48" s="40" t="s">
        <v>4</v>
      </c>
      <c r="AF48" s="57">
        <v>19</v>
      </c>
      <c r="AG48" s="45"/>
      <c r="AH48" s="40">
        <f>SUM(AG47:AG49)</f>
        <v>0</v>
      </c>
      <c r="AI48" s="154"/>
      <c r="AJ48" s="157"/>
      <c r="AK48" s="157"/>
      <c r="AL48" s="154"/>
      <c r="AM48" s="160"/>
      <c r="AO48" s="146"/>
      <c r="AQ48" s="40">
        <f>BM42</f>
        <v>0</v>
      </c>
      <c r="AS48" s="40" t="str">
        <f>IF(BK42="","",BK42)</f>
        <v/>
      </c>
      <c r="AT48" s="40" t="s">
        <v>4</v>
      </c>
      <c r="AU48" s="40" t="str">
        <f>IF(BI42="","",BI42)</f>
        <v/>
      </c>
      <c r="AV48" s="45">
        <f t="shared" si="31"/>
        <v>0</v>
      </c>
      <c r="AW48" s="40">
        <f>BG42</f>
        <v>0</v>
      </c>
      <c r="AX48" s="56" t="str">
        <f>IF(BF45="○","×","○")</f>
        <v>×</v>
      </c>
      <c r="AY48" s="40">
        <f>BM45</f>
        <v>0</v>
      </c>
      <c r="BA48" s="40">
        <f>IF(BK45="","",BK45)</f>
        <v>20</v>
      </c>
      <c r="BB48" s="40" t="s">
        <v>4</v>
      </c>
      <c r="BC48" s="40">
        <f>IF(BI45="","",BI45)</f>
        <v>25</v>
      </c>
      <c r="BD48" s="45">
        <f t="shared" si="33"/>
        <v>1</v>
      </c>
      <c r="BE48" s="40">
        <f>BG45</f>
        <v>2</v>
      </c>
      <c r="BF48" s="149"/>
      <c r="BG48" s="150"/>
      <c r="BH48" s="150"/>
      <c r="BI48" s="150"/>
      <c r="BJ48" s="150"/>
      <c r="BK48" s="150"/>
      <c r="BL48" s="150"/>
      <c r="BM48" s="170"/>
      <c r="BN48" s="40" t="str">
        <f>IF(BQ47="","",IF(BO48=2,"○","×"))</f>
        <v>○</v>
      </c>
      <c r="BO48" s="40">
        <f>SUM(BP47:BP49)</f>
        <v>2</v>
      </c>
      <c r="BP48" s="45">
        <f t="shared" si="28"/>
        <v>1</v>
      </c>
      <c r="BQ48" s="57">
        <v>25</v>
      </c>
      <c r="BR48" s="40" t="s">
        <v>4</v>
      </c>
      <c r="BS48" s="57">
        <v>11</v>
      </c>
      <c r="BT48" s="45">
        <f t="shared" si="29"/>
        <v>0</v>
      </c>
      <c r="BU48" s="40">
        <f>SUM(BT47:BT49)</f>
        <v>0</v>
      </c>
      <c r="BV48" s="154"/>
      <c r="BW48" s="157"/>
      <c r="BX48" s="157"/>
      <c r="BY48" s="154"/>
      <c r="BZ48" s="160"/>
    </row>
    <row r="49" spans="2:78" ht="18" customHeight="1" x14ac:dyDescent="0.2">
      <c r="B49" s="168"/>
      <c r="C49" s="41"/>
      <c r="D49" s="41"/>
      <c r="E49" s="41"/>
      <c r="F49" s="41" t="str">
        <f>IF(X43="","",X43)</f>
        <v/>
      </c>
      <c r="G49" s="41" t="s">
        <v>4</v>
      </c>
      <c r="H49" s="41" t="str">
        <f>IF(V43="","",V43)</f>
        <v/>
      </c>
      <c r="I49" s="45">
        <f t="shared" si="30"/>
        <v>0</v>
      </c>
      <c r="J49" s="41"/>
      <c r="K49" s="59"/>
      <c r="L49" s="41"/>
      <c r="M49" s="41"/>
      <c r="N49" s="41" t="str">
        <f>IF(X46="","",X46)</f>
        <v/>
      </c>
      <c r="O49" s="41" t="s">
        <v>4</v>
      </c>
      <c r="P49" s="41" t="str">
        <f>IF(V46="","",V46)</f>
        <v/>
      </c>
      <c r="Q49" s="61">
        <f t="shared" si="32"/>
        <v>0</v>
      </c>
      <c r="R49" s="41"/>
      <c r="S49" s="151"/>
      <c r="T49" s="152"/>
      <c r="U49" s="152"/>
      <c r="V49" s="152"/>
      <c r="W49" s="152"/>
      <c r="X49" s="152"/>
      <c r="Y49" s="152"/>
      <c r="Z49" s="171"/>
      <c r="AA49" s="41"/>
      <c r="AB49" s="41"/>
      <c r="AC49" s="61"/>
      <c r="AD49" s="60">
        <v>11</v>
      </c>
      <c r="AE49" s="41" t="s">
        <v>4</v>
      </c>
      <c r="AF49" s="60">
        <v>25</v>
      </c>
      <c r="AG49" s="61"/>
      <c r="AH49" s="41"/>
      <c r="AI49" s="155"/>
      <c r="AJ49" s="158"/>
      <c r="AK49" s="158"/>
      <c r="AL49" s="155"/>
      <c r="AM49" s="161"/>
      <c r="AO49" s="168"/>
      <c r="AP49" s="41"/>
      <c r="AQ49" s="41"/>
      <c r="AR49" s="41"/>
      <c r="AS49" s="41" t="str">
        <f>IF(BK43="","",BK43)</f>
        <v/>
      </c>
      <c r="AT49" s="41" t="s">
        <v>4</v>
      </c>
      <c r="AU49" s="41" t="str">
        <f>IF(BI43="","",BI43)</f>
        <v/>
      </c>
      <c r="AV49" s="45">
        <f t="shared" si="31"/>
        <v>0</v>
      </c>
      <c r="AW49" s="41"/>
      <c r="AX49" s="59"/>
      <c r="AY49" s="41"/>
      <c r="AZ49" s="41"/>
      <c r="BA49" s="41" t="str">
        <f>IF(BK46="","",BK46)</f>
        <v/>
      </c>
      <c r="BB49" s="41" t="s">
        <v>4</v>
      </c>
      <c r="BC49" s="41" t="str">
        <f>IF(BI46="","",BI46)</f>
        <v/>
      </c>
      <c r="BD49" s="61">
        <f t="shared" si="33"/>
        <v>0</v>
      </c>
      <c r="BE49" s="41"/>
      <c r="BF49" s="151"/>
      <c r="BG49" s="152"/>
      <c r="BH49" s="152"/>
      <c r="BI49" s="152"/>
      <c r="BJ49" s="152"/>
      <c r="BK49" s="152"/>
      <c r="BL49" s="152"/>
      <c r="BM49" s="171"/>
      <c r="BN49" s="66"/>
      <c r="BO49" s="41"/>
      <c r="BP49" s="61">
        <f t="shared" si="28"/>
        <v>0</v>
      </c>
      <c r="BQ49" s="60"/>
      <c r="BR49" s="41" t="s">
        <v>4</v>
      </c>
      <c r="BS49" s="60"/>
      <c r="BT49" s="61">
        <f t="shared" si="29"/>
        <v>0</v>
      </c>
      <c r="BU49" s="41"/>
      <c r="BV49" s="155"/>
      <c r="BW49" s="158"/>
      <c r="BX49" s="158"/>
      <c r="BY49" s="155"/>
      <c r="BZ49" s="161"/>
    </row>
    <row r="50" spans="2:78" ht="18" customHeight="1" x14ac:dyDescent="0.2">
      <c r="B50" s="145" t="s">
        <v>58</v>
      </c>
      <c r="C50" s="39"/>
      <c r="D50" s="39"/>
      <c r="E50" s="39"/>
      <c r="F50" s="40">
        <f>IF(AF41="","",AF41)</f>
        <v>15</v>
      </c>
      <c r="G50" s="39" t="s">
        <v>32</v>
      </c>
      <c r="H50" s="40">
        <f>IF(AD41="","",AD41)</f>
        <v>25</v>
      </c>
      <c r="I50" s="45">
        <f t="shared" si="30"/>
        <v>1</v>
      </c>
      <c r="J50" s="39"/>
      <c r="K50" s="52"/>
      <c r="L50" s="39"/>
      <c r="M50" s="39"/>
      <c r="N50" s="39" t="str">
        <f>IF(AF44="","",AF44)</f>
        <v/>
      </c>
      <c r="O50" s="39" t="s">
        <v>32</v>
      </c>
      <c r="P50" s="39" t="str">
        <f>IF(AD44="","",AD44)</f>
        <v/>
      </c>
      <c r="Q50" s="53">
        <f t="shared" si="32"/>
        <v>0</v>
      </c>
      <c r="R50" s="39"/>
      <c r="S50" s="52"/>
      <c r="T50" s="39"/>
      <c r="U50" s="39"/>
      <c r="V50" s="39">
        <f>IF(AF47="","",AF47)</f>
        <v>28</v>
      </c>
      <c r="W50" s="39" t="s">
        <v>4</v>
      </c>
      <c r="X50" s="39">
        <f>IF(AD47="","",AD47)</f>
        <v>26</v>
      </c>
      <c r="Y50" s="53">
        <f>IF(X50&gt;V50,1,0)</f>
        <v>0</v>
      </c>
      <c r="Z50" s="55"/>
      <c r="AA50" s="148"/>
      <c r="AB50" s="148"/>
      <c r="AC50" s="148"/>
      <c r="AD50" s="148"/>
      <c r="AE50" s="148"/>
      <c r="AF50" s="148"/>
      <c r="AG50" s="148"/>
      <c r="AH50" s="148"/>
      <c r="AI50" s="153">
        <f>COUNTIF(C50:AH52,"○")</f>
        <v>1</v>
      </c>
      <c r="AJ50" s="156">
        <f>2/5</f>
        <v>0.4</v>
      </c>
      <c r="AK50" s="156">
        <f>(SUM(F50:F52)+SUM(N50:N52)+SUM(V50:V52)+SUM(AD50:AD52))/(SUM(H50:H52)+SUM(P50:P52)+SUM(X50:X52)+SUM(AF50:AF52))</f>
        <v>0.9375</v>
      </c>
      <c r="AL50" s="153">
        <f>AI50*1000000+AJ50*1000+AK50</f>
        <v>1000400.9375</v>
      </c>
      <c r="AM50" s="159">
        <v>3</v>
      </c>
      <c r="AO50" s="145" t="s">
        <v>28</v>
      </c>
      <c r="AP50" s="39"/>
      <c r="AQ50" s="39"/>
      <c r="AR50" s="39"/>
      <c r="AS50" s="40">
        <f>IF(BS41="","",BS41)</f>
        <v>4</v>
      </c>
      <c r="AT50" s="39" t="s">
        <v>4</v>
      </c>
      <c r="AU50" s="40">
        <f>IF(BQ41="","",BQ41)</f>
        <v>25</v>
      </c>
      <c r="AV50" s="45">
        <f t="shared" si="31"/>
        <v>1</v>
      </c>
      <c r="AW50" s="39"/>
      <c r="AX50" s="52"/>
      <c r="AY50" s="39"/>
      <c r="AZ50" s="39"/>
      <c r="BA50" s="39" t="str">
        <f>IF(BS44="","",BS44)</f>
        <v/>
      </c>
      <c r="BB50" s="39" t="s">
        <v>4</v>
      </c>
      <c r="BC50" s="39" t="str">
        <f>IF(BQ44="","",BQ44)</f>
        <v/>
      </c>
      <c r="BD50" s="53">
        <f t="shared" si="33"/>
        <v>0</v>
      </c>
      <c r="BE50" s="39"/>
      <c r="BF50" s="52"/>
      <c r="BG50" s="39"/>
      <c r="BH50" s="39"/>
      <c r="BI50" s="39">
        <f>IF(BS47="","",BS47)</f>
        <v>14</v>
      </c>
      <c r="BJ50" s="39" t="s">
        <v>4</v>
      </c>
      <c r="BK50" s="39">
        <f>IF(BQ47="","",BQ47)</f>
        <v>25</v>
      </c>
      <c r="BL50" s="53">
        <f>IF(BK50&gt;BI50,1,0)</f>
        <v>1</v>
      </c>
      <c r="BM50" s="55"/>
      <c r="BN50" s="148"/>
      <c r="BO50" s="148"/>
      <c r="BP50" s="148"/>
      <c r="BQ50" s="148"/>
      <c r="BR50" s="148"/>
      <c r="BS50" s="148"/>
      <c r="BT50" s="148"/>
      <c r="BU50" s="148"/>
      <c r="BV50" s="153">
        <f>COUNTIF(AP50:BU52,"○")</f>
        <v>0</v>
      </c>
      <c r="BW50" s="156">
        <f>0/4</f>
        <v>0</v>
      </c>
      <c r="BX50" s="156">
        <f>(SUM(AS50:AS52)+SUM(BA50:BA52)+SUM(BI50:BI52)+SUM(BQ50:BQ52))/(SUM(AU50:AU52)+SUM(BC50:BC52)+SUM(BK50:BK52)+SUM(BS50:BS52))</f>
        <v>0.35</v>
      </c>
      <c r="BY50" s="153">
        <f>BV50*1000000+BW50*1000+BX50</f>
        <v>0.35</v>
      </c>
      <c r="BZ50" s="159">
        <v>4</v>
      </c>
    </row>
    <row r="51" spans="2:78" ht="18" customHeight="1" x14ac:dyDescent="0.2">
      <c r="B51" s="146"/>
      <c r="C51" s="40" t="s">
        <v>65</v>
      </c>
      <c r="D51" s="40">
        <f>AH42</f>
        <v>0</v>
      </c>
      <c r="F51" s="40">
        <f>IF(AF42="","",AF42)</f>
        <v>18</v>
      </c>
      <c r="G51" s="40" t="s">
        <v>32</v>
      </c>
      <c r="H51" s="40">
        <f>IF(AD42="","",AD42)</f>
        <v>25</v>
      </c>
      <c r="I51" s="45">
        <f t="shared" si="30"/>
        <v>1</v>
      </c>
      <c r="J51" s="40">
        <f>AB42</f>
        <v>0</v>
      </c>
      <c r="K51" s="56"/>
      <c r="L51" s="40">
        <f>AH45</f>
        <v>0</v>
      </c>
      <c r="N51" s="40" t="str">
        <f>IF(AF45="","",AF45)</f>
        <v/>
      </c>
      <c r="O51" s="40" t="s">
        <v>32</v>
      </c>
      <c r="P51" s="40" t="str">
        <f>IF(AD45="","",AD45)</f>
        <v/>
      </c>
      <c r="Q51" s="45">
        <f t="shared" si="32"/>
        <v>0</v>
      </c>
      <c r="R51" s="40">
        <f>AB45</f>
        <v>0</v>
      </c>
      <c r="S51" s="56" t="s">
        <v>66</v>
      </c>
      <c r="T51" s="40">
        <f>AH48</f>
        <v>0</v>
      </c>
      <c r="V51" s="40">
        <f>IF(AF48="","",AF48)</f>
        <v>19</v>
      </c>
      <c r="W51" s="40" t="s">
        <v>4</v>
      </c>
      <c r="X51" s="40">
        <f>IF(AD48="","",AD48)</f>
        <v>25</v>
      </c>
      <c r="Y51" s="45">
        <f>IF(X51&gt;V51,1,0)</f>
        <v>1</v>
      </c>
      <c r="Z51" s="58">
        <f>AB48</f>
        <v>0</v>
      </c>
      <c r="AA51" s="150"/>
      <c r="AB51" s="150"/>
      <c r="AC51" s="150"/>
      <c r="AD51" s="150"/>
      <c r="AE51" s="150"/>
      <c r="AF51" s="150"/>
      <c r="AG51" s="150"/>
      <c r="AH51" s="150"/>
      <c r="AI51" s="154"/>
      <c r="AJ51" s="157"/>
      <c r="AK51" s="157"/>
      <c r="AL51" s="154"/>
      <c r="AM51" s="160"/>
      <c r="AO51" s="146"/>
      <c r="AP51" s="40" t="str">
        <f>IF(BN42="○","×","○")</f>
        <v>×</v>
      </c>
      <c r="AQ51" s="40">
        <f>BU42</f>
        <v>0</v>
      </c>
      <c r="AS51" s="40">
        <f>IF(BS42="","",BS42)</f>
        <v>6</v>
      </c>
      <c r="AT51" s="40" t="s">
        <v>4</v>
      </c>
      <c r="AU51" s="40">
        <f>IF(BQ42="","",BQ42)</f>
        <v>25</v>
      </c>
      <c r="AV51" s="45">
        <f t="shared" si="31"/>
        <v>1</v>
      </c>
      <c r="AW51" s="40">
        <f>BO42</f>
        <v>2</v>
      </c>
      <c r="AX51" s="56"/>
      <c r="AY51" s="40">
        <f>BU45</f>
        <v>0</v>
      </c>
      <c r="BA51" s="40" t="str">
        <f>IF(BS45="","",BS45)</f>
        <v/>
      </c>
      <c r="BB51" s="40" t="s">
        <v>4</v>
      </c>
      <c r="BC51" s="40" t="str">
        <f>IF(BQ45="","",BQ45)</f>
        <v/>
      </c>
      <c r="BD51" s="45">
        <f t="shared" si="33"/>
        <v>0</v>
      </c>
      <c r="BE51" s="40">
        <f>BO45</f>
        <v>0</v>
      </c>
      <c r="BF51" s="56" t="str">
        <f>IF(BN48="○","×","○")</f>
        <v>×</v>
      </c>
      <c r="BG51" s="40">
        <f>BU48</f>
        <v>0</v>
      </c>
      <c r="BI51" s="40">
        <f>IF(BS48="","",BS48)</f>
        <v>11</v>
      </c>
      <c r="BJ51" s="40" t="s">
        <v>4</v>
      </c>
      <c r="BK51" s="40">
        <f>IF(BQ48="","",BQ48)</f>
        <v>25</v>
      </c>
      <c r="BL51" s="45">
        <f>IF(BK51&gt;BI51,1,0)</f>
        <v>1</v>
      </c>
      <c r="BM51" s="58">
        <f>BO48</f>
        <v>2</v>
      </c>
      <c r="BN51" s="150"/>
      <c r="BO51" s="150"/>
      <c r="BP51" s="150"/>
      <c r="BQ51" s="150"/>
      <c r="BR51" s="150"/>
      <c r="BS51" s="150"/>
      <c r="BT51" s="150"/>
      <c r="BU51" s="150"/>
      <c r="BV51" s="154"/>
      <c r="BW51" s="157"/>
      <c r="BX51" s="157"/>
      <c r="BY51" s="154"/>
      <c r="BZ51" s="160"/>
    </row>
    <row r="52" spans="2:78" ht="18" customHeight="1" x14ac:dyDescent="0.2">
      <c r="B52" s="168"/>
      <c r="C52" s="41"/>
      <c r="D52" s="41"/>
      <c r="E52" s="41"/>
      <c r="F52" s="41" t="str">
        <f>IF(AF43="","",AF43)</f>
        <v/>
      </c>
      <c r="G52" s="41" t="s">
        <v>32</v>
      </c>
      <c r="H52" s="41" t="str">
        <f>IF(AD43="","",AD43)</f>
        <v/>
      </c>
      <c r="I52" s="61">
        <f t="shared" si="30"/>
        <v>0</v>
      </c>
      <c r="J52" s="41"/>
      <c r="K52" s="59"/>
      <c r="L52" s="41"/>
      <c r="M52" s="41"/>
      <c r="N52" s="41" t="str">
        <f>IF(AF46="","",AF46)</f>
        <v/>
      </c>
      <c r="O52" s="41" t="s">
        <v>32</v>
      </c>
      <c r="P52" s="41" t="str">
        <f>IF(AD46="","",AD46)</f>
        <v/>
      </c>
      <c r="Q52" s="61">
        <f t="shared" si="32"/>
        <v>0</v>
      </c>
      <c r="R52" s="41"/>
      <c r="S52" s="59"/>
      <c r="T52" s="41"/>
      <c r="U52" s="41"/>
      <c r="V52" s="41">
        <f>IF(AF49="","",AF49)</f>
        <v>25</v>
      </c>
      <c r="W52" s="41" t="s">
        <v>4</v>
      </c>
      <c r="X52" s="41">
        <f>IF(AD49="","",AD49)</f>
        <v>11</v>
      </c>
      <c r="Y52" s="61">
        <f>IF(X52&gt;V52,1,0)</f>
        <v>0</v>
      </c>
      <c r="Z52" s="62"/>
      <c r="AA52" s="152"/>
      <c r="AB52" s="152"/>
      <c r="AC52" s="152"/>
      <c r="AD52" s="152"/>
      <c r="AE52" s="152"/>
      <c r="AF52" s="152"/>
      <c r="AG52" s="152"/>
      <c r="AH52" s="152"/>
      <c r="AI52" s="155"/>
      <c r="AJ52" s="158"/>
      <c r="AK52" s="158"/>
      <c r="AL52" s="155"/>
      <c r="AM52" s="161"/>
      <c r="AO52" s="168"/>
      <c r="AP52" s="41"/>
      <c r="AQ52" s="41"/>
      <c r="AR52" s="41"/>
      <c r="AS52" s="41" t="str">
        <f>IF(BS43="","",BS43)</f>
        <v/>
      </c>
      <c r="AT52" s="41" t="s">
        <v>4</v>
      </c>
      <c r="AU52" s="41" t="str">
        <f>IF(BQ43="","",BQ43)</f>
        <v/>
      </c>
      <c r="AV52" s="61">
        <f t="shared" si="31"/>
        <v>0</v>
      </c>
      <c r="AW52" s="41"/>
      <c r="AX52" s="59"/>
      <c r="AY52" s="41"/>
      <c r="AZ52" s="41"/>
      <c r="BA52" s="41" t="str">
        <f>IF(BS46="","",BS46)</f>
        <v/>
      </c>
      <c r="BB52" s="41" t="s">
        <v>4</v>
      </c>
      <c r="BC52" s="41" t="str">
        <f>IF(BQ46="","",BQ46)</f>
        <v/>
      </c>
      <c r="BD52" s="61">
        <f t="shared" si="33"/>
        <v>0</v>
      </c>
      <c r="BE52" s="41"/>
      <c r="BF52" s="59"/>
      <c r="BG52" s="41"/>
      <c r="BH52" s="41"/>
      <c r="BI52" s="41" t="str">
        <f>IF(BS49="","",BS49)</f>
        <v/>
      </c>
      <c r="BJ52" s="41" t="s">
        <v>4</v>
      </c>
      <c r="BK52" s="41" t="str">
        <f>IF(BQ49="","",BQ49)</f>
        <v/>
      </c>
      <c r="BL52" s="61">
        <f>IF(BK52&gt;BI52,1,0)</f>
        <v>0</v>
      </c>
      <c r="BM52" s="62"/>
      <c r="BN52" s="152"/>
      <c r="BO52" s="152"/>
      <c r="BP52" s="152"/>
      <c r="BQ52" s="152"/>
      <c r="BR52" s="152"/>
      <c r="BS52" s="152"/>
      <c r="BT52" s="152"/>
      <c r="BU52" s="152"/>
      <c r="BV52" s="155"/>
      <c r="BW52" s="158"/>
      <c r="BX52" s="158"/>
      <c r="BY52" s="155"/>
      <c r="BZ52" s="161"/>
    </row>
    <row r="53" spans="2:78" ht="18" customHeight="1" x14ac:dyDescent="0.2"/>
    <row r="54" spans="2:78" ht="18" customHeight="1" x14ac:dyDescent="0.2">
      <c r="B54" s="63"/>
      <c r="C54" s="172" t="s">
        <v>11</v>
      </c>
      <c r="D54" s="172"/>
      <c r="E54" s="172"/>
      <c r="F54" s="172"/>
      <c r="G54" s="172"/>
      <c r="H54" s="172"/>
      <c r="I54" s="172"/>
      <c r="J54" s="172"/>
      <c r="K54" s="172" t="s">
        <v>12</v>
      </c>
      <c r="L54" s="172"/>
      <c r="M54" s="172"/>
      <c r="N54" s="172"/>
      <c r="O54" s="172"/>
      <c r="P54" s="172"/>
      <c r="Q54" s="172"/>
      <c r="R54" s="172"/>
      <c r="S54" s="172" t="s">
        <v>13</v>
      </c>
      <c r="T54" s="172"/>
      <c r="U54" s="172"/>
      <c r="V54" s="172"/>
      <c r="W54" s="172"/>
      <c r="X54" s="172"/>
      <c r="Y54" s="172"/>
      <c r="Z54" s="172"/>
      <c r="AA54" s="172" t="s">
        <v>50</v>
      </c>
      <c r="AB54" s="172"/>
      <c r="AC54" s="172"/>
      <c r="AD54" s="172"/>
      <c r="AE54" s="172"/>
      <c r="AF54" s="172"/>
      <c r="AG54" s="172"/>
      <c r="AH54" s="172"/>
      <c r="AO54" s="63"/>
      <c r="AP54" s="172" t="s">
        <v>11</v>
      </c>
      <c r="AQ54" s="172"/>
      <c r="AR54" s="172"/>
      <c r="AS54" s="172"/>
      <c r="AT54" s="172"/>
      <c r="AU54" s="172"/>
      <c r="AV54" s="172"/>
      <c r="AW54" s="172"/>
      <c r="AX54" s="172" t="s">
        <v>12</v>
      </c>
      <c r="AY54" s="172"/>
      <c r="AZ54" s="172"/>
      <c r="BA54" s="172"/>
      <c r="BB54" s="172"/>
      <c r="BC54" s="172"/>
      <c r="BD54" s="172"/>
      <c r="BE54" s="172"/>
      <c r="BF54" s="173" t="s">
        <v>13</v>
      </c>
      <c r="BG54" s="174"/>
      <c r="BH54" s="174"/>
      <c r="BI54" s="174"/>
      <c r="BJ54" s="174"/>
      <c r="BK54" s="174"/>
      <c r="BL54" s="174"/>
      <c r="BM54" s="175"/>
      <c r="BN54" s="173" t="s">
        <v>14</v>
      </c>
      <c r="BO54" s="174"/>
      <c r="BP54" s="174"/>
      <c r="BQ54" s="174"/>
      <c r="BR54" s="174"/>
      <c r="BS54" s="174"/>
      <c r="BT54" s="174"/>
      <c r="BU54" s="175"/>
      <c r="BV54" s="56"/>
    </row>
    <row r="55" spans="2:78" ht="18" customHeight="1" x14ac:dyDescent="0.2">
      <c r="B55" s="63" t="s">
        <v>17</v>
      </c>
      <c r="C55" s="172" t="s">
        <v>56</v>
      </c>
      <c r="D55" s="172"/>
      <c r="E55" s="172"/>
      <c r="F55" s="172"/>
      <c r="G55" s="172"/>
      <c r="H55" s="172"/>
      <c r="I55" s="172"/>
      <c r="J55" s="172"/>
      <c r="K55" s="172" t="s">
        <v>36</v>
      </c>
      <c r="L55" s="172"/>
      <c r="M55" s="172"/>
      <c r="N55" s="172"/>
      <c r="O55" s="172"/>
      <c r="P55" s="172"/>
      <c r="Q55" s="172"/>
      <c r="R55" s="172"/>
      <c r="S55" s="172" t="s">
        <v>1</v>
      </c>
      <c r="T55" s="172"/>
      <c r="U55" s="172"/>
      <c r="V55" s="172"/>
      <c r="W55" s="172"/>
      <c r="X55" s="172"/>
      <c r="Y55" s="172"/>
      <c r="Z55" s="172"/>
      <c r="AA55" s="172" t="s">
        <v>57</v>
      </c>
      <c r="AB55" s="172"/>
      <c r="AC55" s="172"/>
      <c r="AD55" s="172"/>
      <c r="AE55" s="172"/>
      <c r="AF55" s="172"/>
      <c r="AG55" s="172"/>
      <c r="AH55" s="172"/>
      <c r="AO55" s="63" t="s">
        <v>16</v>
      </c>
      <c r="AP55" s="172" t="s">
        <v>26</v>
      </c>
      <c r="AQ55" s="172"/>
      <c r="AR55" s="172"/>
      <c r="AS55" s="172"/>
      <c r="AT55" s="172"/>
      <c r="AU55" s="172"/>
      <c r="AV55" s="172"/>
      <c r="AW55" s="172"/>
      <c r="AX55" s="172" t="s">
        <v>21</v>
      </c>
      <c r="AY55" s="172"/>
      <c r="AZ55" s="172"/>
      <c r="BA55" s="172"/>
      <c r="BB55" s="172"/>
      <c r="BC55" s="172"/>
      <c r="BD55" s="172"/>
      <c r="BE55" s="172"/>
      <c r="BF55" s="179" t="s">
        <v>39</v>
      </c>
      <c r="BG55" s="180"/>
      <c r="BH55" s="180"/>
      <c r="BI55" s="180"/>
      <c r="BJ55" s="180"/>
      <c r="BK55" s="180"/>
      <c r="BL55" s="180"/>
      <c r="BM55" s="181"/>
      <c r="BN55" s="173" t="s">
        <v>28</v>
      </c>
      <c r="BO55" s="174"/>
      <c r="BP55" s="174"/>
      <c r="BQ55" s="174"/>
      <c r="BR55" s="174"/>
      <c r="BS55" s="174"/>
      <c r="BT55" s="174"/>
      <c r="BU55" s="175"/>
      <c r="BV55" s="56"/>
    </row>
    <row r="56" spans="2:78" ht="18" customHeight="1" x14ac:dyDescent="0.2">
      <c r="B56" s="64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O56" s="64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</row>
  </sheetData>
  <protectedRanges>
    <protectedRange sqref="N5:N7 P5:P7 V5:V10 X5:X10 AD5:AD13 AF5:AF13 AD41:AD49 AF41:AF49 BA41:BA43 BC41:BC43 BI41:BI46 BK41:BK46 BQ41:BQ49 BS41:BS49 BA5:BA7 BC5:BC7 BI5:BI10 BK5:BK10 BQ5:BQ13 BS5:BS13 N23:N25 P23:P25 V23:V28 X23:X28 AD23:AD31 AF23:AF31 BA23:BA25 BC23:BC25 BI23:BI28 BK23:BK28 BQ23:BQ31 BS23:BS31 N41:N43 P41:P43 V41:V46 X41:X46" name="範囲1"/>
  </protectedRanges>
  <mergeCells count="240">
    <mergeCell ref="BF55:BM55"/>
    <mergeCell ref="BN55:BU55"/>
    <mergeCell ref="C55:J55"/>
    <mergeCell ref="K55:R55"/>
    <mergeCell ref="S55:Z55"/>
    <mergeCell ref="AA55:AH55"/>
    <mergeCell ref="AP55:AW55"/>
    <mergeCell ref="AX55:BE55"/>
    <mergeCell ref="BY50:BY52"/>
    <mergeCell ref="BZ50:BZ52"/>
    <mergeCell ref="C54:J54"/>
    <mergeCell ref="K54:R54"/>
    <mergeCell ref="S54:Z54"/>
    <mergeCell ref="AA54:AH54"/>
    <mergeCell ref="AP54:AW54"/>
    <mergeCell ref="AX54:BE54"/>
    <mergeCell ref="BF54:BM54"/>
    <mergeCell ref="BN54:BU54"/>
    <mergeCell ref="AM50:AM52"/>
    <mergeCell ref="AO50:AO52"/>
    <mergeCell ref="BN50:BU52"/>
    <mergeCell ref="BV50:BV52"/>
    <mergeCell ref="BW50:BW52"/>
    <mergeCell ref="BX50:BX52"/>
    <mergeCell ref="B50:B52"/>
    <mergeCell ref="AA50:AH52"/>
    <mergeCell ref="AI50:AI52"/>
    <mergeCell ref="AJ50:AJ52"/>
    <mergeCell ref="AK50:AK52"/>
    <mergeCell ref="AL50:AL52"/>
    <mergeCell ref="BF47:BM49"/>
    <mergeCell ref="BV47:BV49"/>
    <mergeCell ref="BW47:BW49"/>
    <mergeCell ref="BX47:BX49"/>
    <mergeCell ref="BY47:BY49"/>
    <mergeCell ref="BZ47:BZ49"/>
    <mergeCell ref="BY44:BY46"/>
    <mergeCell ref="BZ44:BZ46"/>
    <mergeCell ref="B47:B49"/>
    <mergeCell ref="S47:Z49"/>
    <mergeCell ref="AI47:AI49"/>
    <mergeCell ref="AJ47:AJ49"/>
    <mergeCell ref="AK47:AK49"/>
    <mergeCell ref="AL47:AL49"/>
    <mergeCell ref="AM47:AM49"/>
    <mergeCell ref="AO47:AO49"/>
    <mergeCell ref="AM44:AM46"/>
    <mergeCell ref="AO44:AO46"/>
    <mergeCell ref="AX44:BE46"/>
    <mergeCell ref="BV44:BV46"/>
    <mergeCell ref="BW44:BW46"/>
    <mergeCell ref="BX44:BX46"/>
    <mergeCell ref="B44:B46"/>
    <mergeCell ref="K44:R46"/>
    <mergeCell ref="AI44:AI46"/>
    <mergeCell ref="AJ44:AJ46"/>
    <mergeCell ref="AK44:AK46"/>
    <mergeCell ref="AL44:AL46"/>
    <mergeCell ref="AP41:AW43"/>
    <mergeCell ref="BV41:BV43"/>
    <mergeCell ref="BW41:BW43"/>
    <mergeCell ref="BX41:BX43"/>
    <mergeCell ref="BY41:BY43"/>
    <mergeCell ref="BZ41:BZ43"/>
    <mergeCell ref="BF40:BM40"/>
    <mergeCell ref="BN40:BU40"/>
    <mergeCell ref="AP40:AW40"/>
    <mergeCell ref="AX40:BE40"/>
    <mergeCell ref="B41:B43"/>
    <mergeCell ref="C41:J43"/>
    <mergeCell ref="AI41:AI43"/>
    <mergeCell ref="AJ41:AJ43"/>
    <mergeCell ref="AK41:AK43"/>
    <mergeCell ref="AL41:AL43"/>
    <mergeCell ref="AM41:AM43"/>
    <mergeCell ref="AO41:AO43"/>
    <mergeCell ref="C40:J40"/>
    <mergeCell ref="K40:R40"/>
    <mergeCell ref="S40:Z40"/>
    <mergeCell ref="AA40:AH40"/>
    <mergeCell ref="BF36:BM36"/>
    <mergeCell ref="BN36:BU36"/>
    <mergeCell ref="C37:J37"/>
    <mergeCell ref="K37:R37"/>
    <mergeCell ref="S37:Z37"/>
    <mergeCell ref="AA37:AH37"/>
    <mergeCell ref="AP37:AW37"/>
    <mergeCell ref="AX37:BE37"/>
    <mergeCell ref="BF37:BM37"/>
    <mergeCell ref="BN37:BU37"/>
    <mergeCell ref="C36:J36"/>
    <mergeCell ref="K36:R36"/>
    <mergeCell ref="S36:Z36"/>
    <mergeCell ref="AA36:AH36"/>
    <mergeCell ref="AP36:AW36"/>
    <mergeCell ref="AX36:BE36"/>
    <mergeCell ref="BN32:BU34"/>
    <mergeCell ref="BV32:BV34"/>
    <mergeCell ref="BW32:BW34"/>
    <mergeCell ref="BX32:BX34"/>
    <mergeCell ref="BY32:BY34"/>
    <mergeCell ref="BZ32:BZ34"/>
    <mergeCell ref="BY29:BY31"/>
    <mergeCell ref="BZ29:BZ31"/>
    <mergeCell ref="B32:B34"/>
    <mergeCell ref="AA32:AH34"/>
    <mergeCell ref="AI32:AI34"/>
    <mergeCell ref="AJ32:AJ34"/>
    <mergeCell ref="AK32:AK34"/>
    <mergeCell ref="AL32:AL34"/>
    <mergeCell ref="AM32:AM34"/>
    <mergeCell ref="AO32:AO34"/>
    <mergeCell ref="AM29:AM31"/>
    <mergeCell ref="AO29:AO31"/>
    <mergeCell ref="BF29:BM31"/>
    <mergeCell ref="BV29:BV31"/>
    <mergeCell ref="BW29:BW31"/>
    <mergeCell ref="BX29:BX31"/>
    <mergeCell ref="B29:B31"/>
    <mergeCell ref="S29:Z31"/>
    <mergeCell ref="AI29:AI31"/>
    <mergeCell ref="AJ29:AJ31"/>
    <mergeCell ref="AK29:AK31"/>
    <mergeCell ref="AL29:AL31"/>
    <mergeCell ref="AX26:BE28"/>
    <mergeCell ref="BV26:BV28"/>
    <mergeCell ref="BW26:BW28"/>
    <mergeCell ref="BX26:BX28"/>
    <mergeCell ref="BY26:BY28"/>
    <mergeCell ref="BZ26:BZ28"/>
    <mergeCell ref="BY23:BY25"/>
    <mergeCell ref="BZ23:BZ25"/>
    <mergeCell ref="B26:B28"/>
    <mergeCell ref="K26:R28"/>
    <mergeCell ref="AI26:AI28"/>
    <mergeCell ref="AJ26:AJ28"/>
    <mergeCell ref="AK26:AK28"/>
    <mergeCell ref="AL26:AL28"/>
    <mergeCell ref="AM26:AM28"/>
    <mergeCell ref="AO26:AO28"/>
    <mergeCell ref="AM23:AM25"/>
    <mergeCell ref="AO23:AO25"/>
    <mergeCell ref="AP23:AW25"/>
    <mergeCell ref="BV23:BV25"/>
    <mergeCell ref="BW23:BW25"/>
    <mergeCell ref="BX23:BX25"/>
    <mergeCell ref="B23:B25"/>
    <mergeCell ref="C23:J25"/>
    <mergeCell ref="AI23:AI25"/>
    <mergeCell ref="AJ23:AJ25"/>
    <mergeCell ref="AK23:AK25"/>
    <mergeCell ref="AL23:AL25"/>
    <mergeCell ref="BF19:BM19"/>
    <mergeCell ref="BN19:BU19"/>
    <mergeCell ref="C22:J22"/>
    <mergeCell ref="K22:R22"/>
    <mergeCell ref="S22:Z22"/>
    <mergeCell ref="AA22:AH22"/>
    <mergeCell ref="AP22:AW22"/>
    <mergeCell ref="AX22:BE22"/>
    <mergeCell ref="BF22:BM22"/>
    <mergeCell ref="BN22:BU22"/>
    <mergeCell ref="C19:J19"/>
    <mergeCell ref="K19:R19"/>
    <mergeCell ref="S19:Z19"/>
    <mergeCell ref="AA19:AH19"/>
    <mergeCell ref="AP19:AW19"/>
    <mergeCell ref="AX19:BE19"/>
    <mergeCell ref="BY14:BY16"/>
    <mergeCell ref="BZ14:BZ16"/>
    <mergeCell ref="C18:J18"/>
    <mergeCell ref="K18:R18"/>
    <mergeCell ref="S18:Z18"/>
    <mergeCell ref="AA18:AH18"/>
    <mergeCell ref="AP18:AW18"/>
    <mergeCell ref="AX18:BE18"/>
    <mergeCell ref="BF18:BM18"/>
    <mergeCell ref="BN18:BU18"/>
    <mergeCell ref="AM14:AM16"/>
    <mergeCell ref="AO14:AO16"/>
    <mergeCell ref="BN14:BU16"/>
    <mergeCell ref="BV14:BV16"/>
    <mergeCell ref="BW14:BW16"/>
    <mergeCell ref="BX14:BX16"/>
    <mergeCell ref="B14:B16"/>
    <mergeCell ref="AA14:AH16"/>
    <mergeCell ref="AI14:AI16"/>
    <mergeCell ref="AJ14:AJ16"/>
    <mergeCell ref="AK14:AK16"/>
    <mergeCell ref="AL14:AL16"/>
    <mergeCell ref="BF11:BM13"/>
    <mergeCell ref="BV11:BV13"/>
    <mergeCell ref="BW11:BW13"/>
    <mergeCell ref="BX11:BX13"/>
    <mergeCell ref="BY11:BY13"/>
    <mergeCell ref="BZ11:BZ13"/>
    <mergeCell ref="BY8:BY10"/>
    <mergeCell ref="BZ8:BZ10"/>
    <mergeCell ref="B11:B13"/>
    <mergeCell ref="S11:Z13"/>
    <mergeCell ref="AI11:AI13"/>
    <mergeCell ref="AJ11:AJ13"/>
    <mergeCell ref="AK11:AK13"/>
    <mergeCell ref="AL11:AL13"/>
    <mergeCell ref="AM11:AM13"/>
    <mergeCell ref="AO11:AO13"/>
    <mergeCell ref="AM8:AM10"/>
    <mergeCell ref="AO8:AO10"/>
    <mergeCell ref="AX8:BE10"/>
    <mergeCell ref="BV8:BV10"/>
    <mergeCell ref="BW8:BW10"/>
    <mergeCell ref="BX8:BX10"/>
    <mergeCell ref="B8:B10"/>
    <mergeCell ref="K8:R10"/>
    <mergeCell ref="AI8:AI10"/>
    <mergeCell ref="AJ8:AJ10"/>
    <mergeCell ref="AK8:AK10"/>
    <mergeCell ref="AL8:AL10"/>
    <mergeCell ref="AP5:AW7"/>
    <mergeCell ref="BV5:BV7"/>
    <mergeCell ref="BW5:BW7"/>
    <mergeCell ref="BX5:BX7"/>
    <mergeCell ref="BY5:BY7"/>
    <mergeCell ref="BZ5:BZ7"/>
    <mergeCell ref="BF4:BM4"/>
    <mergeCell ref="BN4:BU4"/>
    <mergeCell ref="AP4:AW4"/>
    <mergeCell ref="AX4:BE4"/>
    <mergeCell ref="B5:B7"/>
    <mergeCell ref="C5:J7"/>
    <mergeCell ref="AI5:AI7"/>
    <mergeCell ref="AJ5:AJ7"/>
    <mergeCell ref="AK5:AK7"/>
    <mergeCell ref="AL5:AL7"/>
    <mergeCell ref="AM5:AM7"/>
    <mergeCell ref="AO5:AO7"/>
    <mergeCell ref="C4:J4"/>
    <mergeCell ref="K4:R4"/>
    <mergeCell ref="S4:Z4"/>
    <mergeCell ref="AA4:AH4"/>
  </mergeCells>
  <phoneticPr fontId="1"/>
  <pageMargins left="0.7" right="0.7" top="0.75" bottom="0.75" header="0.3" footer="0.3"/>
  <pageSetup paperSize="9" scale="4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069F-78E1-47D2-8CF5-7E8E3F549C79}">
  <sheetPr>
    <pageSetUpPr fitToPage="1"/>
  </sheetPr>
  <dimension ref="A1:BX36"/>
  <sheetViews>
    <sheetView showGridLines="0" zoomScale="50" zoomScaleNormal="50" workbookViewId="0">
      <selection activeCell="I6" sqref="I6:I7"/>
    </sheetView>
  </sheetViews>
  <sheetFormatPr defaultRowHeight="16.5" x14ac:dyDescent="0.25"/>
  <cols>
    <col min="1" max="1" width="2.453125" customWidth="1"/>
    <col min="2" max="2" width="4.08984375" bestFit="1" customWidth="1"/>
    <col min="3" max="3" width="1.36328125" customWidth="1"/>
    <col min="4" max="4" width="4.26953125" bestFit="1" customWidth="1"/>
    <col min="5" max="5" width="2.6328125" customWidth="1"/>
    <col min="6" max="6" width="4.453125" bestFit="1" customWidth="1"/>
    <col min="7" max="7" width="1.36328125" customWidth="1"/>
    <col min="8" max="8" width="4.08984375" bestFit="1" customWidth="1"/>
    <col min="9" max="9" width="10.90625" style="9" bestFit="1" customWidth="1"/>
    <col min="10" max="10" width="4.26953125" style="33" bestFit="1" customWidth="1"/>
    <col min="11" max="11" width="1.36328125" style="33" customWidth="1"/>
    <col min="12" max="12" width="4.90625" style="33" bestFit="1" customWidth="1"/>
    <col min="13" max="13" width="2.6328125" style="35" customWidth="1"/>
    <col min="14" max="14" width="4.90625" style="36" bestFit="1" customWidth="1"/>
    <col min="15" max="15" width="1.36328125" style="33" customWidth="1"/>
    <col min="16" max="16" width="4.36328125" style="37" bestFit="1" customWidth="1"/>
    <col min="17" max="17" width="2.26953125" style="33" customWidth="1"/>
    <col min="18" max="18" width="4.26953125" style="33" bestFit="1" customWidth="1"/>
    <col min="19" max="19" width="1.36328125" style="33" customWidth="1"/>
    <col min="20" max="20" width="4.90625" style="33" bestFit="1" customWidth="1"/>
    <col min="21" max="21" width="2.6328125" style="35" customWidth="1"/>
    <col min="22" max="22" width="4.90625" style="36" bestFit="1" customWidth="1"/>
    <col min="23" max="23" width="1.26953125" style="33" customWidth="1"/>
    <col min="24" max="24" width="4.26953125" style="33" bestFit="1" customWidth="1"/>
    <col min="25" max="25" width="2.6328125" style="35" customWidth="1"/>
    <col min="26" max="26" width="4.7265625" style="33" bestFit="1" customWidth="1"/>
    <col min="27" max="27" width="1.453125" style="33" customWidth="1"/>
    <col min="28" max="28" width="4.26953125" style="33" bestFit="1" customWidth="1"/>
    <col min="29" max="29" width="2.6328125" style="33" customWidth="1"/>
    <col min="30" max="30" width="3" style="33" customWidth="1"/>
    <col min="31" max="31" width="3.36328125" style="33" customWidth="1"/>
    <col min="32" max="32" width="1.36328125" style="33" customWidth="1"/>
    <col min="33" max="33" width="4.26953125" style="33" bestFit="1" customWidth="1"/>
    <col min="34" max="35" width="2.6328125" style="33" customWidth="1"/>
    <col min="36" max="36" width="4.7265625" style="36" bestFit="1" customWidth="1"/>
    <col min="37" max="37" width="1.36328125" style="33" customWidth="1"/>
    <col min="38" max="38" width="4.26953125" style="33" bestFit="1" customWidth="1"/>
    <col min="39" max="40" width="2.90625" style="33" customWidth="1"/>
    <col min="41" max="41" width="4.26953125" style="33" bestFit="1" customWidth="1"/>
    <col min="42" max="42" width="1.36328125" style="33" customWidth="1"/>
    <col min="43" max="43" width="4.26953125" style="33" bestFit="1" customWidth="1"/>
    <col min="44" max="44" width="2.6328125" style="35" customWidth="1"/>
    <col min="45" max="45" width="4.7265625" style="33" bestFit="1" customWidth="1"/>
    <col min="46" max="46" width="1.36328125" style="33" customWidth="1"/>
    <col min="47" max="47" width="4.90625" style="33" customWidth="1"/>
    <col min="48" max="48" width="2.6328125" style="35" customWidth="1"/>
    <col min="49" max="49" width="4.90625" style="33" customWidth="1"/>
    <col min="50" max="50" width="1.6328125" style="33" customWidth="1"/>
    <col min="51" max="51" width="4.26953125" style="33" bestFit="1" customWidth="1"/>
    <col min="52" max="52" width="2.36328125" style="33" customWidth="1"/>
    <col min="53" max="53" width="4.26953125" style="33" bestFit="1" customWidth="1"/>
    <col min="54" max="54" width="1.36328125" style="33" customWidth="1"/>
    <col min="55" max="55" width="4.90625" style="33" bestFit="1" customWidth="1"/>
    <col min="56" max="56" width="2.6328125" style="35" customWidth="1"/>
    <col min="57" max="57" width="4.90625" style="33" bestFit="1" customWidth="1"/>
    <col min="58" max="58" width="1.36328125" style="33" customWidth="1"/>
    <col min="59" max="59" width="4.26953125" style="37" bestFit="1" customWidth="1"/>
    <col min="60" max="60" width="10.90625" style="38" bestFit="1" customWidth="1"/>
    <col min="61" max="61" width="4.08984375" bestFit="1" customWidth="1"/>
    <col min="62" max="62" width="1.36328125" customWidth="1"/>
    <col min="63" max="63" width="4.26953125" bestFit="1" customWidth="1"/>
    <col min="64" max="64" width="2.453125" customWidth="1"/>
    <col min="65" max="65" width="4.26953125" bestFit="1" customWidth="1"/>
    <col min="66" max="66" width="1.36328125" customWidth="1"/>
    <col min="67" max="67" width="4.08984375" bestFit="1" customWidth="1"/>
    <col min="68" max="68" width="2.36328125" customWidth="1"/>
    <col min="69" max="256" width="8.7265625" style="9"/>
    <col min="257" max="257" width="2.453125" style="9" customWidth="1"/>
    <col min="258" max="258" width="4.08984375" style="9" bestFit="1" customWidth="1"/>
    <col min="259" max="259" width="1.36328125" style="9" customWidth="1"/>
    <col min="260" max="260" width="4.26953125" style="9" bestFit="1" customWidth="1"/>
    <col min="261" max="261" width="2.6328125" style="9" customWidth="1"/>
    <col min="262" max="262" width="4.453125" style="9" bestFit="1" customWidth="1"/>
    <col min="263" max="263" width="1.36328125" style="9" customWidth="1"/>
    <col min="264" max="264" width="4.08984375" style="9" bestFit="1" customWidth="1"/>
    <col min="265" max="265" width="10.90625" style="9" bestFit="1" customWidth="1"/>
    <col min="266" max="266" width="4.26953125" style="9" bestFit="1" customWidth="1"/>
    <col min="267" max="267" width="1.36328125" style="9" customWidth="1"/>
    <col min="268" max="268" width="4.90625" style="9" bestFit="1" customWidth="1"/>
    <col min="269" max="269" width="2.6328125" style="9" customWidth="1"/>
    <col min="270" max="270" width="4.90625" style="9" bestFit="1" customWidth="1"/>
    <col min="271" max="271" width="1.36328125" style="9" customWidth="1"/>
    <col min="272" max="272" width="4.36328125" style="9" bestFit="1" customWidth="1"/>
    <col min="273" max="273" width="2.26953125" style="9" customWidth="1"/>
    <col min="274" max="274" width="4.26953125" style="9" bestFit="1" customWidth="1"/>
    <col min="275" max="275" width="1.36328125" style="9" customWidth="1"/>
    <col min="276" max="276" width="4.90625" style="9" bestFit="1" customWidth="1"/>
    <col min="277" max="277" width="2.6328125" style="9" customWidth="1"/>
    <col min="278" max="278" width="4.90625" style="9" bestFit="1" customWidth="1"/>
    <col min="279" max="279" width="1.26953125" style="9" customWidth="1"/>
    <col min="280" max="280" width="4.26953125" style="9" bestFit="1" customWidth="1"/>
    <col min="281" max="281" width="2.6328125" style="9" customWidth="1"/>
    <col min="282" max="282" width="4.7265625" style="9" bestFit="1" customWidth="1"/>
    <col min="283" max="283" width="1.453125" style="9" customWidth="1"/>
    <col min="284" max="284" width="4.26953125" style="9" bestFit="1" customWidth="1"/>
    <col min="285" max="285" width="2.6328125" style="9" customWidth="1"/>
    <col min="286" max="286" width="3" style="9" customWidth="1"/>
    <col min="287" max="287" width="3.36328125" style="9" customWidth="1"/>
    <col min="288" max="288" width="1.36328125" style="9" customWidth="1"/>
    <col min="289" max="289" width="4.26953125" style="9" bestFit="1" customWidth="1"/>
    <col min="290" max="291" width="2.6328125" style="9" customWidth="1"/>
    <col min="292" max="292" width="4.7265625" style="9" bestFit="1" customWidth="1"/>
    <col min="293" max="293" width="1.36328125" style="9" customWidth="1"/>
    <col min="294" max="294" width="4.26953125" style="9" bestFit="1" customWidth="1"/>
    <col min="295" max="296" width="2.90625" style="9" customWidth="1"/>
    <col min="297" max="297" width="4.26953125" style="9" bestFit="1" customWidth="1"/>
    <col min="298" max="298" width="1.36328125" style="9" customWidth="1"/>
    <col min="299" max="299" width="4.26953125" style="9" bestFit="1" customWidth="1"/>
    <col min="300" max="300" width="2.6328125" style="9" customWidth="1"/>
    <col min="301" max="301" width="4.7265625" style="9" bestFit="1" customWidth="1"/>
    <col min="302" max="302" width="1.36328125" style="9" customWidth="1"/>
    <col min="303" max="303" width="4.90625" style="9" bestFit="1" customWidth="1"/>
    <col min="304" max="304" width="2.6328125" style="9" customWidth="1"/>
    <col min="305" max="305" width="4.90625" style="9" bestFit="1" customWidth="1"/>
    <col min="306" max="306" width="1.6328125" style="9" customWidth="1"/>
    <col min="307" max="307" width="4.26953125" style="9" bestFit="1" customWidth="1"/>
    <col min="308" max="308" width="2.36328125" style="9" customWidth="1"/>
    <col min="309" max="309" width="4.26953125" style="9" bestFit="1" customWidth="1"/>
    <col min="310" max="310" width="1.36328125" style="9" customWidth="1"/>
    <col min="311" max="311" width="4.90625" style="9" bestFit="1" customWidth="1"/>
    <col min="312" max="312" width="2.6328125" style="9" customWidth="1"/>
    <col min="313" max="313" width="4.90625" style="9" bestFit="1" customWidth="1"/>
    <col min="314" max="314" width="1.36328125" style="9" customWidth="1"/>
    <col min="315" max="315" width="4.26953125" style="9" bestFit="1" customWidth="1"/>
    <col min="316" max="316" width="10.90625" style="9" bestFit="1" customWidth="1"/>
    <col min="317" max="317" width="4.08984375" style="9" bestFit="1" customWidth="1"/>
    <col min="318" max="318" width="1.36328125" style="9" customWidth="1"/>
    <col min="319" max="319" width="4.26953125" style="9" bestFit="1" customWidth="1"/>
    <col min="320" max="320" width="2.453125" style="9" customWidth="1"/>
    <col min="321" max="321" width="4.26953125" style="9" bestFit="1" customWidth="1"/>
    <col min="322" max="322" width="1.36328125" style="9" customWidth="1"/>
    <col min="323" max="323" width="4.08984375" style="9" bestFit="1" customWidth="1"/>
    <col min="324" max="324" width="2.36328125" style="9" customWidth="1"/>
    <col min="325" max="512" width="8.7265625" style="9"/>
    <col min="513" max="513" width="2.453125" style="9" customWidth="1"/>
    <col min="514" max="514" width="4.08984375" style="9" bestFit="1" customWidth="1"/>
    <col min="515" max="515" width="1.36328125" style="9" customWidth="1"/>
    <col min="516" max="516" width="4.26953125" style="9" bestFit="1" customWidth="1"/>
    <col min="517" max="517" width="2.6328125" style="9" customWidth="1"/>
    <col min="518" max="518" width="4.453125" style="9" bestFit="1" customWidth="1"/>
    <col min="519" max="519" width="1.36328125" style="9" customWidth="1"/>
    <col min="520" max="520" width="4.08984375" style="9" bestFit="1" customWidth="1"/>
    <col min="521" max="521" width="10.90625" style="9" bestFit="1" customWidth="1"/>
    <col min="522" max="522" width="4.26953125" style="9" bestFit="1" customWidth="1"/>
    <col min="523" max="523" width="1.36328125" style="9" customWidth="1"/>
    <col min="524" max="524" width="4.90625" style="9" bestFit="1" customWidth="1"/>
    <col min="525" max="525" width="2.6328125" style="9" customWidth="1"/>
    <col min="526" max="526" width="4.90625" style="9" bestFit="1" customWidth="1"/>
    <col min="527" max="527" width="1.36328125" style="9" customWidth="1"/>
    <col min="528" max="528" width="4.36328125" style="9" bestFit="1" customWidth="1"/>
    <col min="529" max="529" width="2.26953125" style="9" customWidth="1"/>
    <col min="530" max="530" width="4.26953125" style="9" bestFit="1" customWidth="1"/>
    <col min="531" max="531" width="1.36328125" style="9" customWidth="1"/>
    <col min="532" max="532" width="4.90625" style="9" bestFit="1" customWidth="1"/>
    <col min="533" max="533" width="2.6328125" style="9" customWidth="1"/>
    <col min="534" max="534" width="4.90625" style="9" bestFit="1" customWidth="1"/>
    <col min="535" max="535" width="1.26953125" style="9" customWidth="1"/>
    <col min="536" max="536" width="4.26953125" style="9" bestFit="1" customWidth="1"/>
    <col min="537" max="537" width="2.6328125" style="9" customWidth="1"/>
    <col min="538" max="538" width="4.7265625" style="9" bestFit="1" customWidth="1"/>
    <col min="539" max="539" width="1.453125" style="9" customWidth="1"/>
    <col min="540" max="540" width="4.26953125" style="9" bestFit="1" customWidth="1"/>
    <col min="541" max="541" width="2.6328125" style="9" customWidth="1"/>
    <col min="542" max="542" width="3" style="9" customWidth="1"/>
    <col min="543" max="543" width="3.36328125" style="9" customWidth="1"/>
    <col min="544" max="544" width="1.36328125" style="9" customWidth="1"/>
    <col min="545" max="545" width="4.26953125" style="9" bestFit="1" customWidth="1"/>
    <col min="546" max="547" width="2.6328125" style="9" customWidth="1"/>
    <col min="548" max="548" width="4.7265625" style="9" bestFit="1" customWidth="1"/>
    <col min="549" max="549" width="1.36328125" style="9" customWidth="1"/>
    <col min="550" max="550" width="4.26953125" style="9" bestFit="1" customWidth="1"/>
    <col min="551" max="552" width="2.90625" style="9" customWidth="1"/>
    <col min="553" max="553" width="4.26953125" style="9" bestFit="1" customWidth="1"/>
    <col min="554" max="554" width="1.36328125" style="9" customWidth="1"/>
    <col min="555" max="555" width="4.26953125" style="9" bestFit="1" customWidth="1"/>
    <col min="556" max="556" width="2.6328125" style="9" customWidth="1"/>
    <col min="557" max="557" width="4.7265625" style="9" bestFit="1" customWidth="1"/>
    <col min="558" max="558" width="1.36328125" style="9" customWidth="1"/>
    <col min="559" max="559" width="4.90625" style="9" bestFit="1" customWidth="1"/>
    <col min="560" max="560" width="2.6328125" style="9" customWidth="1"/>
    <col min="561" max="561" width="4.90625" style="9" bestFit="1" customWidth="1"/>
    <col min="562" max="562" width="1.6328125" style="9" customWidth="1"/>
    <col min="563" max="563" width="4.26953125" style="9" bestFit="1" customWidth="1"/>
    <col min="564" max="564" width="2.36328125" style="9" customWidth="1"/>
    <col min="565" max="565" width="4.26953125" style="9" bestFit="1" customWidth="1"/>
    <col min="566" max="566" width="1.36328125" style="9" customWidth="1"/>
    <col min="567" max="567" width="4.90625" style="9" bestFit="1" customWidth="1"/>
    <col min="568" max="568" width="2.6328125" style="9" customWidth="1"/>
    <col min="569" max="569" width="4.90625" style="9" bestFit="1" customWidth="1"/>
    <col min="570" max="570" width="1.36328125" style="9" customWidth="1"/>
    <col min="571" max="571" width="4.26953125" style="9" bestFit="1" customWidth="1"/>
    <col min="572" max="572" width="10.90625" style="9" bestFit="1" customWidth="1"/>
    <col min="573" max="573" width="4.08984375" style="9" bestFit="1" customWidth="1"/>
    <col min="574" max="574" width="1.36328125" style="9" customWidth="1"/>
    <col min="575" max="575" width="4.26953125" style="9" bestFit="1" customWidth="1"/>
    <col min="576" max="576" width="2.453125" style="9" customWidth="1"/>
    <col min="577" max="577" width="4.26953125" style="9" bestFit="1" customWidth="1"/>
    <col min="578" max="578" width="1.36328125" style="9" customWidth="1"/>
    <col min="579" max="579" width="4.08984375" style="9" bestFit="1" customWidth="1"/>
    <col min="580" max="580" width="2.36328125" style="9" customWidth="1"/>
    <col min="581" max="768" width="8.7265625" style="9"/>
    <col min="769" max="769" width="2.453125" style="9" customWidth="1"/>
    <col min="770" max="770" width="4.08984375" style="9" bestFit="1" customWidth="1"/>
    <col min="771" max="771" width="1.36328125" style="9" customWidth="1"/>
    <col min="772" max="772" width="4.26953125" style="9" bestFit="1" customWidth="1"/>
    <col min="773" max="773" width="2.6328125" style="9" customWidth="1"/>
    <col min="774" max="774" width="4.453125" style="9" bestFit="1" customWidth="1"/>
    <col min="775" max="775" width="1.36328125" style="9" customWidth="1"/>
    <col min="776" max="776" width="4.08984375" style="9" bestFit="1" customWidth="1"/>
    <col min="777" max="777" width="10.90625" style="9" bestFit="1" customWidth="1"/>
    <col min="778" max="778" width="4.26953125" style="9" bestFit="1" customWidth="1"/>
    <col min="779" max="779" width="1.36328125" style="9" customWidth="1"/>
    <col min="780" max="780" width="4.90625" style="9" bestFit="1" customWidth="1"/>
    <col min="781" max="781" width="2.6328125" style="9" customWidth="1"/>
    <col min="782" max="782" width="4.90625" style="9" bestFit="1" customWidth="1"/>
    <col min="783" max="783" width="1.36328125" style="9" customWidth="1"/>
    <col min="784" max="784" width="4.36328125" style="9" bestFit="1" customWidth="1"/>
    <col min="785" max="785" width="2.26953125" style="9" customWidth="1"/>
    <col min="786" max="786" width="4.26953125" style="9" bestFit="1" customWidth="1"/>
    <col min="787" max="787" width="1.36328125" style="9" customWidth="1"/>
    <col min="788" max="788" width="4.90625" style="9" bestFit="1" customWidth="1"/>
    <col min="789" max="789" width="2.6328125" style="9" customWidth="1"/>
    <col min="790" max="790" width="4.90625" style="9" bestFit="1" customWidth="1"/>
    <col min="791" max="791" width="1.26953125" style="9" customWidth="1"/>
    <col min="792" max="792" width="4.26953125" style="9" bestFit="1" customWidth="1"/>
    <col min="793" max="793" width="2.6328125" style="9" customWidth="1"/>
    <col min="794" max="794" width="4.7265625" style="9" bestFit="1" customWidth="1"/>
    <col min="795" max="795" width="1.453125" style="9" customWidth="1"/>
    <col min="796" max="796" width="4.26953125" style="9" bestFit="1" customWidth="1"/>
    <col min="797" max="797" width="2.6328125" style="9" customWidth="1"/>
    <col min="798" max="798" width="3" style="9" customWidth="1"/>
    <col min="799" max="799" width="3.36328125" style="9" customWidth="1"/>
    <col min="800" max="800" width="1.36328125" style="9" customWidth="1"/>
    <col min="801" max="801" width="4.26953125" style="9" bestFit="1" customWidth="1"/>
    <col min="802" max="803" width="2.6328125" style="9" customWidth="1"/>
    <col min="804" max="804" width="4.7265625" style="9" bestFit="1" customWidth="1"/>
    <col min="805" max="805" width="1.36328125" style="9" customWidth="1"/>
    <col min="806" max="806" width="4.26953125" style="9" bestFit="1" customWidth="1"/>
    <col min="807" max="808" width="2.90625" style="9" customWidth="1"/>
    <col min="809" max="809" width="4.26953125" style="9" bestFit="1" customWidth="1"/>
    <col min="810" max="810" width="1.36328125" style="9" customWidth="1"/>
    <col min="811" max="811" width="4.26953125" style="9" bestFit="1" customWidth="1"/>
    <col min="812" max="812" width="2.6328125" style="9" customWidth="1"/>
    <col min="813" max="813" width="4.7265625" style="9" bestFit="1" customWidth="1"/>
    <col min="814" max="814" width="1.36328125" style="9" customWidth="1"/>
    <col min="815" max="815" width="4.90625" style="9" bestFit="1" customWidth="1"/>
    <col min="816" max="816" width="2.6328125" style="9" customWidth="1"/>
    <col min="817" max="817" width="4.90625" style="9" bestFit="1" customWidth="1"/>
    <col min="818" max="818" width="1.6328125" style="9" customWidth="1"/>
    <col min="819" max="819" width="4.26953125" style="9" bestFit="1" customWidth="1"/>
    <col min="820" max="820" width="2.36328125" style="9" customWidth="1"/>
    <col min="821" max="821" width="4.26953125" style="9" bestFit="1" customWidth="1"/>
    <col min="822" max="822" width="1.36328125" style="9" customWidth="1"/>
    <col min="823" max="823" width="4.90625" style="9" bestFit="1" customWidth="1"/>
    <col min="824" max="824" width="2.6328125" style="9" customWidth="1"/>
    <col min="825" max="825" width="4.90625" style="9" bestFit="1" customWidth="1"/>
    <col min="826" max="826" width="1.36328125" style="9" customWidth="1"/>
    <col min="827" max="827" width="4.26953125" style="9" bestFit="1" customWidth="1"/>
    <col min="828" max="828" width="10.90625" style="9" bestFit="1" customWidth="1"/>
    <col min="829" max="829" width="4.08984375" style="9" bestFit="1" customWidth="1"/>
    <col min="830" max="830" width="1.36328125" style="9" customWidth="1"/>
    <col min="831" max="831" width="4.26953125" style="9" bestFit="1" customWidth="1"/>
    <col min="832" max="832" width="2.453125" style="9" customWidth="1"/>
    <col min="833" max="833" width="4.26953125" style="9" bestFit="1" customWidth="1"/>
    <col min="834" max="834" width="1.36328125" style="9" customWidth="1"/>
    <col min="835" max="835" width="4.08984375" style="9" bestFit="1" customWidth="1"/>
    <col min="836" max="836" width="2.36328125" style="9" customWidth="1"/>
    <col min="837" max="1024" width="8.7265625" style="9"/>
    <col min="1025" max="1025" width="2.453125" style="9" customWidth="1"/>
    <col min="1026" max="1026" width="4.08984375" style="9" bestFit="1" customWidth="1"/>
    <col min="1027" max="1027" width="1.36328125" style="9" customWidth="1"/>
    <col min="1028" max="1028" width="4.26953125" style="9" bestFit="1" customWidth="1"/>
    <col min="1029" max="1029" width="2.6328125" style="9" customWidth="1"/>
    <col min="1030" max="1030" width="4.453125" style="9" bestFit="1" customWidth="1"/>
    <col min="1031" max="1031" width="1.36328125" style="9" customWidth="1"/>
    <col min="1032" max="1032" width="4.08984375" style="9" bestFit="1" customWidth="1"/>
    <col min="1033" max="1033" width="10.90625" style="9" bestFit="1" customWidth="1"/>
    <col min="1034" max="1034" width="4.26953125" style="9" bestFit="1" customWidth="1"/>
    <col min="1035" max="1035" width="1.36328125" style="9" customWidth="1"/>
    <col min="1036" max="1036" width="4.90625" style="9" bestFit="1" customWidth="1"/>
    <col min="1037" max="1037" width="2.6328125" style="9" customWidth="1"/>
    <col min="1038" max="1038" width="4.90625" style="9" bestFit="1" customWidth="1"/>
    <col min="1039" max="1039" width="1.36328125" style="9" customWidth="1"/>
    <col min="1040" max="1040" width="4.36328125" style="9" bestFit="1" customWidth="1"/>
    <col min="1041" max="1041" width="2.26953125" style="9" customWidth="1"/>
    <col min="1042" max="1042" width="4.26953125" style="9" bestFit="1" customWidth="1"/>
    <col min="1043" max="1043" width="1.36328125" style="9" customWidth="1"/>
    <col min="1044" max="1044" width="4.90625" style="9" bestFit="1" customWidth="1"/>
    <col min="1045" max="1045" width="2.6328125" style="9" customWidth="1"/>
    <col min="1046" max="1046" width="4.90625" style="9" bestFit="1" customWidth="1"/>
    <col min="1047" max="1047" width="1.26953125" style="9" customWidth="1"/>
    <col min="1048" max="1048" width="4.26953125" style="9" bestFit="1" customWidth="1"/>
    <col min="1049" max="1049" width="2.6328125" style="9" customWidth="1"/>
    <col min="1050" max="1050" width="4.7265625" style="9" bestFit="1" customWidth="1"/>
    <col min="1051" max="1051" width="1.453125" style="9" customWidth="1"/>
    <col min="1052" max="1052" width="4.26953125" style="9" bestFit="1" customWidth="1"/>
    <col min="1053" max="1053" width="2.6328125" style="9" customWidth="1"/>
    <col min="1054" max="1054" width="3" style="9" customWidth="1"/>
    <col min="1055" max="1055" width="3.36328125" style="9" customWidth="1"/>
    <col min="1056" max="1056" width="1.36328125" style="9" customWidth="1"/>
    <col min="1057" max="1057" width="4.26953125" style="9" bestFit="1" customWidth="1"/>
    <col min="1058" max="1059" width="2.6328125" style="9" customWidth="1"/>
    <col min="1060" max="1060" width="4.7265625" style="9" bestFit="1" customWidth="1"/>
    <col min="1061" max="1061" width="1.36328125" style="9" customWidth="1"/>
    <col min="1062" max="1062" width="4.26953125" style="9" bestFit="1" customWidth="1"/>
    <col min="1063" max="1064" width="2.90625" style="9" customWidth="1"/>
    <col min="1065" max="1065" width="4.26953125" style="9" bestFit="1" customWidth="1"/>
    <col min="1066" max="1066" width="1.36328125" style="9" customWidth="1"/>
    <col min="1067" max="1067" width="4.26953125" style="9" bestFit="1" customWidth="1"/>
    <col min="1068" max="1068" width="2.6328125" style="9" customWidth="1"/>
    <col min="1069" max="1069" width="4.7265625" style="9" bestFit="1" customWidth="1"/>
    <col min="1070" max="1070" width="1.36328125" style="9" customWidth="1"/>
    <col min="1071" max="1071" width="4.90625" style="9" bestFit="1" customWidth="1"/>
    <col min="1072" max="1072" width="2.6328125" style="9" customWidth="1"/>
    <col min="1073" max="1073" width="4.90625" style="9" bestFit="1" customWidth="1"/>
    <col min="1074" max="1074" width="1.6328125" style="9" customWidth="1"/>
    <col min="1075" max="1075" width="4.26953125" style="9" bestFit="1" customWidth="1"/>
    <col min="1076" max="1076" width="2.36328125" style="9" customWidth="1"/>
    <col min="1077" max="1077" width="4.26953125" style="9" bestFit="1" customWidth="1"/>
    <col min="1078" max="1078" width="1.36328125" style="9" customWidth="1"/>
    <col min="1079" max="1079" width="4.90625" style="9" bestFit="1" customWidth="1"/>
    <col min="1080" max="1080" width="2.6328125" style="9" customWidth="1"/>
    <col min="1081" max="1081" width="4.90625" style="9" bestFit="1" customWidth="1"/>
    <col min="1082" max="1082" width="1.36328125" style="9" customWidth="1"/>
    <col min="1083" max="1083" width="4.26953125" style="9" bestFit="1" customWidth="1"/>
    <col min="1084" max="1084" width="10.90625" style="9" bestFit="1" customWidth="1"/>
    <col min="1085" max="1085" width="4.08984375" style="9" bestFit="1" customWidth="1"/>
    <col min="1086" max="1086" width="1.36328125" style="9" customWidth="1"/>
    <col min="1087" max="1087" width="4.26953125" style="9" bestFit="1" customWidth="1"/>
    <col min="1088" max="1088" width="2.453125" style="9" customWidth="1"/>
    <col min="1089" max="1089" width="4.26953125" style="9" bestFit="1" customWidth="1"/>
    <col min="1090" max="1090" width="1.36328125" style="9" customWidth="1"/>
    <col min="1091" max="1091" width="4.08984375" style="9" bestFit="1" customWidth="1"/>
    <col min="1092" max="1092" width="2.36328125" style="9" customWidth="1"/>
    <col min="1093" max="1280" width="8.7265625" style="9"/>
    <col min="1281" max="1281" width="2.453125" style="9" customWidth="1"/>
    <col min="1282" max="1282" width="4.08984375" style="9" bestFit="1" customWidth="1"/>
    <col min="1283" max="1283" width="1.36328125" style="9" customWidth="1"/>
    <col min="1284" max="1284" width="4.26953125" style="9" bestFit="1" customWidth="1"/>
    <col min="1285" max="1285" width="2.6328125" style="9" customWidth="1"/>
    <col min="1286" max="1286" width="4.453125" style="9" bestFit="1" customWidth="1"/>
    <col min="1287" max="1287" width="1.36328125" style="9" customWidth="1"/>
    <col min="1288" max="1288" width="4.08984375" style="9" bestFit="1" customWidth="1"/>
    <col min="1289" max="1289" width="10.90625" style="9" bestFit="1" customWidth="1"/>
    <col min="1290" max="1290" width="4.26953125" style="9" bestFit="1" customWidth="1"/>
    <col min="1291" max="1291" width="1.36328125" style="9" customWidth="1"/>
    <col min="1292" max="1292" width="4.90625" style="9" bestFit="1" customWidth="1"/>
    <col min="1293" max="1293" width="2.6328125" style="9" customWidth="1"/>
    <col min="1294" max="1294" width="4.90625" style="9" bestFit="1" customWidth="1"/>
    <col min="1295" max="1295" width="1.36328125" style="9" customWidth="1"/>
    <col min="1296" max="1296" width="4.36328125" style="9" bestFit="1" customWidth="1"/>
    <col min="1297" max="1297" width="2.26953125" style="9" customWidth="1"/>
    <col min="1298" max="1298" width="4.26953125" style="9" bestFit="1" customWidth="1"/>
    <col min="1299" max="1299" width="1.36328125" style="9" customWidth="1"/>
    <col min="1300" max="1300" width="4.90625" style="9" bestFit="1" customWidth="1"/>
    <col min="1301" max="1301" width="2.6328125" style="9" customWidth="1"/>
    <col min="1302" max="1302" width="4.90625" style="9" bestFit="1" customWidth="1"/>
    <col min="1303" max="1303" width="1.26953125" style="9" customWidth="1"/>
    <col min="1304" max="1304" width="4.26953125" style="9" bestFit="1" customWidth="1"/>
    <col min="1305" max="1305" width="2.6328125" style="9" customWidth="1"/>
    <col min="1306" max="1306" width="4.7265625" style="9" bestFit="1" customWidth="1"/>
    <col min="1307" max="1307" width="1.453125" style="9" customWidth="1"/>
    <col min="1308" max="1308" width="4.26953125" style="9" bestFit="1" customWidth="1"/>
    <col min="1309" max="1309" width="2.6328125" style="9" customWidth="1"/>
    <col min="1310" max="1310" width="3" style="9" customWidth="1"/>
    <col min="1311" max="1311" width="3.36328125" style="9" customWidth="1"/>
    <col min="1312" max="1312" width="1.36328125" style="9" customWidth="1"/>
    <col min="1313" max="1313" width="4.26953125" style="9" bestFit="1" customWidth="1"/>
    <col min="1314" max="1315" width="2.6328125" style="9" customWidth="1"/>
    <col min="1316" max="1316" width="4.7265625" style="9" bestFit="1" customWidth="1"/>
    <col min="1317" max="1317" width="1.36328125" style="9" customWidth="1"/>
    <col min="1318" max="1318" width="4.26953125" style="9" bestFit="1" customWidth="1"/>
    <col min="1319" max="1320" width="2.90625" style="9" customWidth="1"/>
    <col min="1321" max="1321" width="4.26953125" style="9" bestFit="1" customWidth="1"/>
    <col min="1322" max="1322" width="1.36328125" style="9" customWidth="1"/>
    <col min="1323" max="1323" width="4.26953125" style="9" bestFit="1" customWidth="1"/>
    <col min="1324" max="1324" width="2.6328125" style="9" customWidth="1"/>
    <col min="1325" max="1325" width="4.7265625" style="9" bestFit="1" customWidth="1"/>
    <col min="1326" max="1326" width="1.36328125" style="9" customWidth="1"/>
    <col min="1327" max="1327" width="4.90625" style="9" bestFit="1" customWidth="1"/>
    <col min="1328" max="1328" width="2.6328125" style="9" customWidth="1"/>
    <col min="1329" max="1329" width="4.90625" style="9" bestFit="1" customWidth="1"/>
    <col min="1330" max="1330" width="1.6328125" style="9" customWidth="1"/>
    <col min="1331" max="1331" width="4.26953125" style="9" bestFit="1" customWidth="1"/>
    <col min="1332" max="1332" width="2.36328125" style="9" customWidth="1"/>
    <col min="1333" max="1333" width="4.26953125" style="9" bestFit="1" customWidth="1"/>
    <col min="1334" max="1334" width="1.36328125" style="9" customWidth="1"/>
    <col min="1335" max="1335" width="4.90625" style="9" bestFit="1" customWidth="1"/>
    <col min="1336" max="1336" width="2.6328125" style="9" customWidth="1"/>
    <col min="1337" max="1337" width="4.90625" style="9" bestFit="1" customWidth="1"/>
    <col min="1338" max="1338" width="1.36328125" style="9" customWidth="1"/>
    <col min="1339" max="1339" width="4.26953125" style="9" bestFit="1" customWidth="1"/>
    <col min="1340" max="1340" width="10.90625" style="9" bestFit="1" customWidth="1"/>
    <col min="1341" max="1341" width="4.08984375" style="9" bestFit="1" customWidth="1"/>
    <col min="1342" max="1342" width="1.36328125" style="9" customWidth="1"/>
    <col min="1343" max="1343" width="4.26953125" style="9" bestFit="1" customWidth="1"/>
    <col min="1344" max="1344" width="2.453125" style="9" customWidth="1"/>
    <col min="1345" max="1345" width="4.26953125" style="9" bestFit="1" customWidth="1"/>
    <col min="1346" max="1346" width="1.36328125" style="9" customWidth="1"/>
    <col min="1347" max="1347" width="4.08984375" style="9" bestFit="1" customWidth="1"/>
    <col min="1348" max="1348" width="2.36328125" style="9" customWidth="1"/>
    <col min="1349" max="1536" width="8.7265625" style="9"/>
    <col min="1537" max="1537" width="2.453125" style="9" customWidth="1"/>
    <col min="1538" max="1538" width="4.08984375" style="9" bestFit="1" customWidth="1"/>
    <col min="1539" max="1539" width="1.36328125" style="9" customWidth="1"/>
    <col min="1540" max="1540" width="4.26953125" style="9" bestFit="1" customWidth="1"/>
    <col min="1541" max="1541" width="2.6328125" style="9" customWidth="1"/>
    <col min="1542" max="1542" width="4.453125" style="9" bestFit="1" customWidth="1"/>
    <col min="1543" max="1543" width="1.36328125" style="9" customWidth="1"/>
    <col min="1544" max="1544" width="4.08984375" style="9" bestFit="1" customWidth="1"/>
    <col min="1545" max="1545" width="10.90625" style="9" bestFit="1" customWidth="1"/>
    <col min="1546" max="1546" width="4.26953125" style="9" bestFit="1" customWidth="1"/>
    <col min="1547" max="1547" width="1.36328125" style="9" customWidth="1"/>
    <col min="1548" max="1548" width="4.90625" style="9" bestFit="1" customWidth="1"/>
    <col min="1549" max="1549" width="2.6328125" style="9" customWidth="1"/>
    <col min="1550" max="1550" width="4.90625" style="9" bestFit="1" customWidth="1"/>
    <col min="1551" max="1551" width="1.36328125" style="9" customWidth="1"/>
    <col min="1552" max="1552" width="4.36328125" style="9" bestFit="1" customWidth="1"/>
    <col min="1553" max="1553" width="2.26953125" style="9" customWidth="1"/>
    <col min="1554" max="1554" width="4.26953125" style="9" bestFit="1" customWidth="1"/>
    <col min="1555" max="1555" width="1.36328125" style="9" customWidth="1"/>
    <col min="1556" max="1556" width="4.90625" style="9" bestFit="1" customWidth="1"/>
    <col min="1557" max="1557" width="2.6328125" style="9" customWidth="1"/>
    <col min="1558" max="1558" width="4.90625" style="9" bestFit="1" customWidth="1"/>
    <col min="1559" max="1559" width="1.26953125" style="9" customWidth="1"/>
    <col min="1560" max="1560" width="4.26953125" style="9" bestFit="1" customWidth="1"/>
    <col min="1561" max="1561" width="2.6328125" style="9" customWidth="1"/>
    <col min="1562" max="1562" width="4.7265625" style="9" bestFit="1" customWidth="1"/>
    <col min="1563" max="1563" width="1.453125" style="9" customWidth="1"/>
    <col min="1564" max="1564" width="4.26953125" style="9" bestFit="1" customWidth="1"/>
    <col min="1565" max="1565" width="2.6328125" style="9" customWidth="1"/>
    <col min="1566" max="1566" width="3" style="9" customWidth="1"/>
    <col min="1567" max="1567" width="3.36328125" style="9" customWidth="1"/>
    <col min="1568" max="1568" width="1.36328125" style="9" customWidth="1"/>
    <col min="1569" max="1569" width="4.26953125" style="9" bestFit="1" customWidth="1"/>
    <col min="1570" max="1571" width="2.6328125" style="9" customWidth="1"/>
    <col min="1572" max="1572" width="4.7265625" style="9" bestFit="1" customWidth="1"/>
    <col min="1573" max="1573" width="1.36328125" style="9" customWidth="1"/>
    <col min="1574" max="1574" width="4.26953125" style="9" bestFit="1" customWidth="1"/>
    <col min="1575" max="1576" width="2.90625" style="9" customWidth="1"/>
    <col min="1577" max="1577" width="4.26953125" style="9" bestFit="1" customWidth="1"/>
    <col min="1578" max="1578" width="1.36328125" style="9" customWidth="1"/>
    <col min="1579" max="1579" width="4.26953125" style="9" bestFit="1" customWidth="1"/>
    <col min="1580" max="1580" width="2.6328125" style="9" customWidth="1"/>
    <col min="1581" max="1581" width="4.7265625" style="9" bestFit="1" customWidth="1"/>
    <col min="1582" max="1582" width="1.36328125" style="9" customWidth="1"/>
    <col min="1583" max="1583" width="4.90625" style="9" bestFit="1" customWidth="1"/>
    <col min="1584" max="1584" width="2.6328125" style="9" customWidth="1"/>
    <col min="1585" max="1585" width="4.90625" style="9" bestFit="1" customWidth="1"/>
    <col min="1586" max="1586" width="1.6328125" style="9" customWidth="1"/>
    <col min="1587" max="1587" width="4.26953125" style="9" bestFit="1" customWidth="1"/>
    <col min="1588" max="1588" width="2.36328125" style="9" customWidth="1"/>
    <col min="1589" max="1589" width="4.26953125" style="9" bestFit="1" customWidth="1"/>
    <col min="1590" max="1590" width="1.36328125" style="9" customWidth="1"/>
    <col min="1591" max="1591" width="4.90625" style="9" bestFit="1" customWidth="1"/>
    <col min="1592" max="1592" width="2.6328125" style="9" customWidth="1"/>
    <col min="1593" max="1593" width="4.90625" style="9" bestFit="1" customWidth="1"/>
    <col min="1594" max="1594" width="1.36328125" style="9" customWidth="1"/>
    <col min="1595" max="1595" width="4.26953125" style="9" bestFit="1" customWidth="1"/>
    <col min="1596" max="1596" width="10.90625" style="9" bestFit="1" customWidth="1"/>
    <col min="1597" max="1597" width="4.08984375" style="9" bestFit="1" customWidth="1"/>
    <col min="1598" max="1598" width="1.36328125" style="9" customWidth="1"/>
    <col min="1599" max="1599" width="4.26953125" style="9" bestFit="1" customWidth="1"/>
    <col min="1600" max="1600" width="2.453125" style="9" customWidth="1"/>
    <col min="1601" max="1601" width="4.26953125" style="9" bestFit="1" customWidth="1"/>
    <col min="1602" max="1602" width="1.36328125" style="9" customWidth="1"/>
    <col min="1603" max="1603" width="4.08984375" style="9" bestFit="1" customWidth="1"/>
    <col min="1604" max="1604" width="2.36328125" style="9" customWidth="1"/>
    <col min="1605" max="1792" width="8.7265625" style="9"/>
    <col min="1793" max="1793" width="2.453125" style="9" customWidth="1"/>
    <col min="1794" max="1794" width="4.08984375" style="9" bestFit="1" customWidth="1"/>
    <col min="1795" max="1795" width="1.36328125" style="9" customWidth="1"/>
    <col min="1796" max="1796" width="4.26953125" style="9" bestFit="1" customWidth="1"/>
    <col min="1797" max="1797" width="2.6328125" style="9" customWidth="1"/>
    <col min="1798" max="1798" width="4.453125" style="9" bestFit="1" customWidth="1"/>
    <col min="1799" max="1799" width="1.36328125" style="9" customWidth="1"/>
    <col min="1800" max="1800" width="4.08984375" style="9" bestFit="1" customWidth="1"/>
    <col min="1801" max="1801" width="10.90625" style="9" bestFit="1" customWidth="1"/>
    <col min="1802" max="1802" width="4.26953125" style="9" bestFit="1" customWidth="1"/>
    <col min="1803" max="1803" width="1.36328125" style="9" customWidth="1"/>
    <col min="1804" max="1804" width="4.90625" style="9" bestFit="1" customWidth="1"/>
    <col min="1805" max="1805" width="2.6328125" style="9" customWidth="1"/>
    <col min="1806" max="1806" width="4.90625" style="9" bestFit="1" customWidth="1"/>
    <col min="1807" max="1807" width="1.36328125" style="9" customWidth="1"/>
    <col min="1808" max="1808" width="4.36328125" style="9" bestFit="1" customWidth="1"/>
    <col min="1809" max="1809" width="2.26953125" style="9" customWidth="1"/>
    <col min="1810" max="1810" width="4.26953125" style="9" bestFit="1" customWidth="1"/>
    <col min="1811" max="1811" width="1.36328125" style="9" customWidth="1"/>
    <col min="1812" max="1812" width="4.90625" style="9" bestFit="1" customWidth="1"/>
    <col min="1813" max="1813" width="2.6328125" style="9" customWidth="1"/>
    <col min="1814" max="1814" width="4.90625" style="9" bestFit="1" customWidth="1"/>
    <col min="1815" max="1815" width="1.26953125" style="9" customWidth="1"/>
    <col min="1816" max="1816" width="4.26953125" style="9" bestFit="1" customWidth="1"/>
    <col min="1817" max="1817" width="2.6328125" style="9" customWidth="1"/>
    <col min="1818" max="1818" width="4.7265625" style="9" bestFit="1" customWidth="1"/>
    <col min="1819" max="1819" width="1.453125" style="9" customWidth="1"/>
    <col min="1820" max="1820" width="4.26953125" style="9" bestFit="1" customWidth="1"/>
    <col min="1821" max="1821" width="2.6328125" style="9" customWidth="1"/>
    <col min="1822" max="1822" width="3" style="9" customWidth="1"/>
    <col min="1823" max="1823" width="3.36328125" style="9" customWidth="1"/>
    <col min="1824" max="1824" width="1.36328125" style="9" customWidth="1"/>
    <col min="1825" max="1825" width="4.26953125" style="9" bestFit="1" customWidth="1"/>
    <col min="1826" max="1827" width="2.6328125" style="9" customWidth="1"/>
    <col min="1828" max="1828" width="4.7265625" style="9" bestFit="1" customWidth="1"/>
    <col min="1829" max="1829" width="1.36328125" style="9" customWidth="1"/>
    <col min="1830" max="1830" width="4.26953125" style="9" bestFit="1" customWidth="1"/>
    <col min="1831" max="1832" width="2.90625" style="9" customWidth="1"/>
    <col min="1833" max="1833" width="4.26953125" style="9" bestFit="1" customWidth="1"/>
    <col min="1834" max="1834" width="1.36328125" style="9" customWidth="1"/>
    <col min="1835" max="1835" width="4.26953125" style="9" bestFit="1" customWidth="1"/>
    <col min="1836" max="1836" width="2.6328125" style="9" customWidth="1"/>
    <col min="1837" max="1837" width="4.7265625" style="9" bestFit="1" customWidth="1"/>
    <col min="1838" max="1838" width="1.36328125" style="9" customWidth="1"/>
    <col min="1839" max="1839" width="4.90625" style="9" bestFit="1" customWidth="1"/>
    <col min="1840" max="1840" width="2.6328125" style="9" customWidth="1"/>
    <col min="1841" max="1841" width="4.90625" style="9" bestFit="1" customWidth="1"/>
    <col min="1842" max="1842" width="1.6328125" style="9" customWidth="1"/>
    <col min="1843" max="1843" width="4.26953125" style="9" bestFit="1" customWidth="1"/>
    <col min="1844" max="1844" width="2.36328125" style="9" customWidth="1"/>
    <col min="1845" max="1845" width="4.26953125" style="9" bestFit="1" customWidth="1"/>
    <col min="1846" max="1846" width="1.36328125" style="9" customWidth="1"/>
    <col min="1847" max="1847" width="4.90625" style="9" bestFit="1" customWidth="1"/>
    <col min="1848" max="1848" width="2.6328125" style="9" customWidth="1"/>
    <col min="1849" max="1849" width="4.90625" style="9" bestFit="1" customWidth="1"/>
    <col min="1850" max="1850" width="1.36328125" style="9" customWidth="1"/>
    <col min="1851" max="1851" width="4.26953125" style="9" bestFit="1" customWidth="1"/>
    <col min="1852" max="1852" width="10.90625" style="9" bestFit="1" customWidth="1"/>
    <col min="1853" max="1853" width="4.08984375" style="9" bestFit="1" customWidth="1"/>
    <col min="1854" max="1854" width="1.36328125" style="9" customWidth="1"/>
    <col min="1855" max="1855" width="4.26953125" style="9" bestFit="1" customWidth="1"/>
    <col min="1856" max="1856" width="2.453125" style="9" customWidth="1"/>
    <col min="1857" max="1857" width="4.26953125" style="9" bestFit="1" customWidth="1"/>
    <col min="1858" max="1858" width="1.36328125" style="9" customWidth="1"/>
    <col min="1859" max="1859" width="4.08984375" style="9" bestFit="1" customWidth="1"/>
    <col min="1860" max="1860" width="2.36328125" style="9" customWidth="1"/>
    <col min="1861" max="2048" width="8.7265625" style="9"/>
    <col min="2049" max="2049" width="2.453125" style="9" customWidth="1"/>
    <col min="2050" max="2050" width="4.08984375" style="9" bestFit="1" customWidth="1"/>
    <col min="2051" max="2051" width="1.36328125" style="9" customWidth="1"/>
    <col min="2052" max="2052" width="4.26953125" style="9" bestFit="1" customWidth="1"/>
    <col min="2053" max="2053" width="2.6328125" style="9" customWidth="1"/>
    <col min="2054" max="2054" width="4.453125" style="9" bestFit="1" customWidth="1"/>
    <col min="2055" max="2055" width="1.36328125" style="9" customWidth="1"/>
    <col min="2056" max="2056" width="4.08984375" style="9" bestFit="1" customWidth="1"/>
    <col min="2057" max="2057" width="10.90625" style="9" bestFit="1" customWidth="1"/>
    <col min="2058" max="2058" width="4.26953125" style="9" bestFit="1" customWidth="1"/>
    <col min="2059" max="2059" width="1.36328125" style="9" customWidth="1"/>
    <col min="2060" max="2060" width="4.90625" style="9" bestFit="1" customWidth="1"/>
    <col min="2061" max="2061" width="2.6328125" style="9" customWidth="1"/>
    <col min="2062" max="2062" width="4.90625" style="9" bestFit="1" customWidth="1"/>
    <col min="2063" max="2063" width="1.36328125" style="9" customWidth="1"/>
    <col min="2064" max="2064" width="4.36328125" style="9" bestFit="1" customWidth="1"/>
    <col min="2065" max="2065" width="2.26953125" style="9" customWidth="1"/>
    <col min="2066" max="2066" width="4.26953125" style="9" bestFit="1" customWidth="1"/>
    <col min="2067" max="2067" width="1.36328125" style="9" customWidth="1"/>
    <col min="2068" max="2068" width="4.90625" style="9" bestFit="1" customWidth="1"/>
    <col min="2069" max="2069" width="2.6328125" style="9" customWidth="1"/>
    <col min="2070" max="2070" width="4.90625" style="9" bestFit="1" customWidth="1"/>
    <col min="2071" max="2071" width="1.26953125" style="9" customWidth="1"/>
    <col min="2072" max="2072" width="4.26953125" style="9" bestFit="1" customWidth="1"/>
    <col min="2073" max="2073" width="2.6328125" style="9" customWidth="1"/>
    <col min="2074" max="2074" width="4.7265625" style="9" bestFit="1" customWidth="1"/>
    <col min="2075" max="2075" width="1.453125" style="9" customWidth="1"/>
    <col min="2076" max="2076" width="4.26953125" style="9" bestFit="1" customWidth="1"/>
    <col min="2077" max="2077" width="2.6328125" style="9" customWidth="1"/>
    <col min="2078" max="2078" width="3" style="9" customWidth="1"/>
    <col min="2079" max="2079" width="3.36328125" style="9" customWidth="1"/>
    <col min="2080" max="2080" width="1.36328125" style="9" customWidth="1"/>
    <col min="2081" max="2081" width="4.26953125" style="9" bestFit="1" customWidth="1"/>
    <col min="2082" max="2083" width="2.6328125" style="9" customWidth="1"/>
    <col min="2084" max="2084" width="4.7265625" style="9" bestFit="1" customWidth="1"/>
    <col min="2085" max="2085" width="1.36328125" style="9" customWidth="1"/>
    <col min="2086" max="2086" width="4.26953125" style="9" bestFit="1" customWidth="1"/>
    <col min="2087" max="2088" width="2.90625" style="9" customWidth="1"/>
    <col min="2089" max="2089" width="4.26953125" style="9" bestFit="1" customWidth="1"/>
    <col min="2090" max="2090" width="1.36328125" style="9" customWidth="1"/>
    <col min="2091" max="2091" width="4.26953125" style="9" bestFit="1" customWidth="1"/>
    <col min="2092" max="2092" width="2.6328125" style="9" customWidth="1"/>
    <col min="2093" max="2093" width="4.7265625" style="9" bestFit="1" customWidth="1"/>
    <col min="2094" max="2094" width="1.36328125" style="9" customWidth="1"/>
    <col min="2095" max="2095" width="4.90625" style="9" bestFit="1" customWidth="1"/>
    <col min="2096" max="2096" width="2.6328125" style="9" customWidth="1"/>
    <col min="2097" max="2097" width="4.90625" style="9" bestFit="1" customWidth="1"/>
    <col min="2098" max="2098" width="1.6328125" style="9" customWidth="1"/>
    <col min="2099" max="2099" width="4.26953125" style="9" bestFit="1" customWidth="1"/>
    <col min="2100" max="2100" width="2.36328125" style="9" customWidth="1"/>
    <col min="2101" max="2101" width="4.26953125" style="9" bestFit="1" customWidth="1"/>
    <col min="2102" max="2102" width="1.36328125" style="9" customWidth="1"/>
    <col min="2103" max="2103" width="4.90625" style="9" bestFit="1" customWidth="1"/>
    <col min="2104" max="2104" width="2.6328125" style="9" customWidth="1"/>
    <col min="2105" max="2105" width="4.90625" style="9" bestFit="1" customWidth="1"/>
    <col min="2106" max="2106" width="1.36328125" style="9" customWidth="1"/>
    <col min="2107" max="2107" width="4.26953125" style="9" bestFit="1" customWidth="1"/>
    <col min="2108" max="2108" width="10.90625" style="9" bestFit="1" customWidth="1"/>
    <col min="2109" max="2109" width="4.08984375" style="9" bestFit="1" customWidth="1"/>
    <col min="2110" max="2110" width="1.36328125" style="9" customWidth="1"/>
    <col min="2111" max="2111" width="4.26953125" style="9" bestFit="1" customWidth="1"/>
    <col min="2112" max="2112" width="2.453125" style="9" customWidth="1"/>
    <col min="2113" max="2113" width="4.26953125" style="9" bestFit="1" customWidth="1"/>
    <col min="2114" max="2114" width="1.36328125" style="9" customWidth="1"/>
    <col min="2115" max="2115" width="4.08984375" style="9" bestFit="1" customWidth="1"/>
    <col min="2116" max="2116" width="2.36328125" style="9" customWidth="1"/>
    <col min="2117" max="2304" width="8.7265625" style="9"/>
    <col min="2305" max="2305" width="2.453125" style="9" customWidth="1"/>
    <col min="2306" max="2306" width="4.08984375" style="9" bestFit="1" customWidth="1"/>
    <col min="2307" max="2307" width="1.36328125" style="9" customWidth="1"/>
    <col min="2308" max="2308" width="4.26953125" style="9" bestFit="1" customWidth="1"/>
    <col min="2309" max="2309" width="2.6328125" style="9" customWidth="1"/>
    <col min="2310" max="2310" width="4.453125" style="9" bestFit="1" customWidth="1"/>
    <col min="2311" max="2311" width="1.36328125" style="9" customWidth="1"/>
    <col min="2312" max="2312" width="4.08984375" style="9" bestFit="1" customWidth="1"/>
    <col min="2313" max="2313" width="10.90625" style="9" bestFit="1" customWidth="1"/>
    <col min="2314" max="2314" width="4.26953125" style="9" bestFit="1" customWidth="1"/>
    <col min="2315" max="2315" width="1.36328125" style="9" customWidth="1"/>
    <col min="2316" max="2316" width="4.90625" style="9" bestFit="1" customWidth="1"/>
    <col min="2317" max="2317" width="2.6328125" style="9" customWidth="1"/>
    <col min="2318" max="2318" width="4.90625" style="9" bestFit="1" customWidth="1"/>
    <col min="2319" max="2319" width="1.36328125" style="9" customWidth="1"/>
    <col min="2320" max="2320" width="4.36328125" style="9" bestFit="1" customWidth="1"/>
    <col min="2321" max="2321" width="2.26953125" style="9" customWidth="1"/>
    <col min="2322" max="2322" width="4.26953125" style="9" bestFit="1" customWidth="1"/>
    <col min="2323" max="2323" width="1.36328125" style="9" customWidth="1"/>
    <col min="2324" max="2324" width="4.90625" style="9" bestFit="1" customWidth="1"/>
    <col min="2325" max="2325" width="2.6328125" style="9" customWidth="1"/>
    <col min="2326" max="2326" width="4.90625" style="9" bestFit="1" customWidth="1"/>
    <col min="2327" max="2327" width="1.26953125" style="9" customWidth="1"/>
    <col min="2328" max="2328" width="4.26953125" style="9" bestFit="1" customWidth="1"/>
    <col min="2329" max="2329" width="2.6328125" style="9" customWidth="1"/>
    <col min="2330" max="2330" width="4.7265625" style="9" bestFit="1" customWidth="1"/>
    <col min="2331" max="2331" width="1.453125" style="9" customWidth="1"/>
    <col min="2332" max="2332" width="4.26953125" style="9" bestFit="1" customWidth="1"/>
    <col min="2333" max="2333" width="2.6328125" style="9" customWidth="1"/>
    <col min="2334" max="2334" width="3" style="9" customWidth="1"/>
    <col min="2335" max="2335" width="3.36328125" style="9" customWidth="1"/>
    <col min="2336" max="2336" width="1.36328125" style="9" customWidth="1"/>
    <col min="2337" max="2337" width="4.26953125" style="9" bestFit="1" customWidth="1"/>
    <col min="2338" max="2339" width="2.6328125" style="9" customWidth="1"/>
    <col min="2340" max="2340" width="4.7265625" style="9" bestFit="1" customWidth="1"/>
    <col min="2341" max="2341" width="1.36328125" style="9" customWidth="1"/>
    <col min="2342" max="2342" width="4.26953125" style="9" bestFit="1" customWidth="1"/>
    <col min="2343" max="2344" width="2.90625" style="9" customWidth="1"/>
    <col min="2345" max="2345" width="4.26953125" style="9" bestFit="1" customWidth="1"/>
    <col min="2346" max="2346" width="1.36328125" style="9" customWidth="1"/>
    <col min="2347" max="2347" width="4.26953125" style="9" bestFit="1" customWidth="1"/>
    <col min="2348" max="2348" width="2.6328125" style="9" customWidth="1"/>
    <col min="2349" max="2349" width="4.7265625" style="9" bestFit="1" customWidth="1"/>
    <col min="2350" max="2350" width="1.36328125" style="9" customWidth="1"/>
    <col min="2351" max="2351" width="4.90625" style="9" bestFit="1" customWidth="1"/>
    <col min="2352" max="2352" width="2.6328125" style="9" customWidth="1"/>
    <col min="2353" max="2353" width="4.90625" style="9" bestFit="1" customWidth="1"/>
    <col min="2354" max="2354" width="1.6328125" style="9" customWidth="1"/>
    <col min="2355" max="2355" width="4.26953125" style="9" bestFit="1" customWidth="1"/>
    <col min="2356" max="2356" width="2.36328125" style="9" customWidth="1"/>
    <col min="2357" max="2357" width="4.26953125" style="9" bestFit="1" customWidth="1"/>
    <col min="2358" max="2358" width="1.36328125" style="9" customWidth="1"/>
    <col min="2359" max="2359" width="4.90625" style="9" bestFit="1" customWidth="1"/>
    <col min="2360" max="2360" width="2.6328125" style="9" customWidth="1"/>
    <col min="2361" max="2361" width="4.90625" style="9" bestFit="1" customWidth="1"/>
    <col min="2362" max="2362" width="1.36328125" style="9" customWidth="1"/>
    <col min="2363" max="2363" width="4.26953125" style="9" bestFit="1" customWidth="1"/>
    <col min="2364" max="2364" width="10.90625" style="9" bestFit="1" customWidth="1"/>
    <col min="2365" max="2365" width="4.08984375" style="9" bestFit="1" customWidth="1"/>
    <col min="2366" max="2366" width="1.36328125" style="9" customWidth="1"/>
    <col min="2367" max="2367" width="4.26953125" style="9" bestFit="1" customWidth="1"/>
    <col min="2368" max="2368" width="2.453125" style="9" customWidth="1"/>
    <col min="2369" max="2369" width="4.26953125" style="9" bestFit="1" customWidth="1"/>
    <col min="2370" max="2370" width="1.36328125" style="9" customWidth="1"/>
    <col min="2371" max="2371" width="4.08984375" style="9" bestFit="1" customWidth="1"/>
    <col min="2372" max="2372" width="2.36328125" style="9" customWidth="1"/>
    <col min="2373" max="2560" width="8.7265625" style="9"/>
    <col min="2561" max="2561" width="2.453125" style="9" customWidth="1"/>
    <col min="2562" max="2562" width="4.08984375" style="9" bestFit="1" customWidth="1"/>
    <col min="2563" max="2563" width="1.36328125" style="9" customWidth="1"/>
    <col min="2564" max="2564" width="4.26953125" style="9" bestFit="1" customWidth="1"/>
    <col min="2565" max="2565" width="2.6328125" style="9" customWidth="1"/>
    <col min="2566" max="2566" width="4.453125" style="9" bestFit="1" customWidth="1"/>
    <col min="2567" max="2567" width="1.36328125" style="9" customWidth="1"/>
    <col min="2568" max="2568" width="4.08984375" style="9" bestFit="1" customWidth="1"/>
    <col min="2569" max="2569" width="10.90625" style="9" bestFit="1" customWidth="1"/>
    <col min="2570" max="2570" width="4.26953125" style="9" bestFit="1" customWidth="1"/>
    <col min="2571" max="2571" width="1.36328125" style="9" customWidth="1"/>
    <col min="2572" max="2572" width="4.90625" style="9" bestFit="1" customWidth="1"/>
    <col min="2573" max="2573" width="2.6328125" style="9" customWidth="1"/>
    <col min="2574" max="2574" width="4.90625" style="9" bestFit="1" customWidth="1"/>
    <col min="2575" max="2575" width="1.36328125" style="9" customWidth="1"/>
    <col min="2576" max="2576" width="4.36328125" style="9" bestFit="1" customWidth="1"/>
    <col min="2577" max="2577" width="2.26953125" style="9" customWidth="1"/>
    <col min="2578" max="2578" width="4.26953125" style="9" bestFit="1" customWidth="1"/>
    <col min="2579" max="2579" width="1.36328125" style="9" customWidth="1"/>
    <col min="2580" max="2580" width="4.90625" style="9" bestFit="1" customWidth="1"/>
    <col min="2581" max="2581" width="2.6328125" style="9" customWidth="1"/>
    <col min="2582" max="2582" width="4.90625" style="9" bestFit="1" customWidth="1"/>
    <col min="2583" max="2583" width="1.26953125" style="9" customWidth="1"/>
    <col min="2584" max="2584" width="4.26953125" style="9" bestFit="1" customWidth="1"/>
    <col min="2585" max="2585" width="2.6328125" style="9" customWidth="1"/>
    <col min="2586" max="2586" width="4.7265625" style="9" bestFit="1" customWidth="1"/>
    <col min="2587" max="2587" width="1.453125" style="9" customWidth="1"/>
    <col min="2588" max="2588" width="4.26953125" style="9" bestFit="1" customWidth="1"/>
    <col min="2589" max="2589" width="2.6328125" style="9" customWidth="1"/>
    <col min="2590" max="2590" width="3" style="9" customWidth="1"/>
    <col min="2591" max="2591" width="3.36328125" style="9" customWidth="1"/>
    <col min="2592" max="2592" width="1.36328125" style="9" customWidth="1"/>
    <col min="2593" max="2593" width="4.26953125" style="9" bestFit="1" customWidth="1"/>
    <col min="2594" max="2595" width="2.6328125" style="9" customWidth="1"/>
    <col min="2596" max="2596" width="4.7265625" style="9" bestFit="1" customWidth="1"/>
    <col min="2597" max="2597" width="1.36328125" style="9" customWidth="1"/>
    <col min="2598" max="2598" width="4.26953125" style="9" bestFit="1" customWidth="1"/>
    <col min="2599" max="2600" width="2.90625" style="9" customWidth="1"/>
    <col min="2601" max="2601" width="4.26953125" style="9" bestFit="1" customWidth="1"/>
    <col min="2602" max="2602" width="1.36328125" style="9" customWidth="1"/>
    <col min="2603" max="2603" width="4.26953125" style="9" bestFit="1" customWidth="1"/>
    <col min="2604" max="2604" width="2.6328125" style="9" customWidth="1"/>
    <col min="2605" max="2605" width="4.7265625" style="9" bestFit="1" customWidth="1"/>
    <col min="2606" max="2606" width="1.36328125" style="9" customWidth="1"/>
    <col min="2607" max="2607" width="4.90625" style="9" bestFit="1" customWidth="1"/>
    <col min="2608" max="2608" width="2.6328125" style="9" customWidth="1"/>
    <col min="2609" max="2609" width="4.90625" style="9" bestFit="1" customWidth="1"/>
    <col min="2610" max="2610" width="1.6328125" style="9" customWidth="1"/>
    <col min="2611" max="2611" width="4.26953125" style="9" bestFit="1" customWidth="1"/>
    <col min="2612" max="2612" width="2.36328125" style="9" customWidth="1"/>
    <col min="2613" max="2613" width="4.26953125" style="9" bestFit="1" customWidth="1"/>
    <col min="2614" max="2614" width="1.36328125" style="9" customWidth="1"/>
    <col min="2615" max="2615" width="4.90625" style="9" bestFit="1" customWidth="1"/>
    <col min="2616" max="2616" width="2.6328125" style="9" customWidth="1"/>
    <col min="2617" max="2617" width="4.90625" style="9" bestFit="1" customWidth="1"/>
    <col min="2618" max="2618" width="1.36328125" style="9" customWidth="1"/>
    <col min="2619" max="2619" width="4.26953125" style="9" bestFit="1" customWidth="1"/>
    <col min="2620" max="2620" width="10.90625" style="9" bestFit="1" customWidth="1"/>
    <col min="2621" max="2621" width="4.08984375" style="9" bestFit="1" customWidth="1"/>
    <col min="2622" max="2622" width="1.36328125" style="9" customWidth="1"/>
    <col min="2623" max="2623" width="4.26953125" style="9" bestFit="1" customWidth="1"/>
    <col min="2624" max="2624" width="2.453125" style="9" customWidth="1"/>
    <col min="2625" max="2625" width="4.26953125" style="9" bestFit="1" customWidth="1"/>
    <col min="2626" max="2626" width="1.36328125" style="9" customWidth="1"/>
    <col min="2627" max="2627" width="4.08984375" style="9" bestFit="1" customWidth="1"/>
    <col min="2628" max="2628" width="2.36328125" style="9" customWidth="1"/>
    <col min="2629" max="2816" width="8.7265625" style="9"/>
    <col min="2817" max="2817" width="2.453125" style="9" customWidth="1"/>
    <col min="2818" max="2818" width="4.08984375" style="9" bestFit="1" customWidth="1"/>
    <col min="2819" max="2819" width="1.36328125" style="9" customWidth="1"/>
    <col min="2820" max="2820" width="4.26953125" style="9" bestFit="1" customWidth="1"/>
    <col min="2821" max="2821" width="2.6328125" style="9" customWidth="1"/>
    <col min="2822" max="2822" width="4.453125" style="9" bestFit="1" customWidth="1"/>
    <col min="2823" max="2823" width="1.36328125" style="9" customWidth="1"/>
    <col min="2824" max="2824" width="4.08984375" style="9" bestFit="1" customWidth="1"/>
    <col min="2825" max="2825" width="10.90625" style="9" bestFit="1" customWidth="1"/>
    <col min="2826" max="2826" width="4.26953125" style="9" bestFit="1" customWidth="1"/>
    <col min="2827" max="2827" width="1.36328125" style="9" customWidth="1"/>
    <col min="2828" max="2828" width="4.90625" style="9" bestFit="1" customWidth="1"/>
    <col min="2829" max="2829" width="2.6328125" style="9" customWidth="1"/>
    <col min="2830" max="2830" width="4.90625" style="9" bestFit="1" customWidth="1"/>
    <col min="2831" max="2831" width="1.36328125" style="9" customWidth="1"/>
    <col min="2832" max="2832" width="4.36328125" style="9" bestFit="1" customWidth="1"/>
    <col min="2833" max="2833" width="2.26953125" style="9" customWidth="1"/>
    <col min="2834" max="2834" width="4.26953125" style="9" bestFit="1" customWidth="1"/>
    <col min="2835" max="2835" width="1.36328125" style="9" customWidth="1"/>
    <col min="2836" max="2836" width="4.90625" style="9" bestFit="1" customWidth="1"/>
    <col min="2837" max="2837" width="2.6328125" style="9" customWidth="1"/>
    <col min="2838" max="2838" width="4.90625" style="9" bestFit="1" customWidth="1"/>
    <col min="2839" max="2839" width="1.26953125" style="9" customWidth="1"/>
    <col min="2840" max="2840" width="4.26953125" style="9" bestFit="1" customWidth="1"/>
    <col min="2841" max="2841" width="2.6328125" style="9" customWidth="1"/>
    <col min="2842" max="2842" width="4.7265625" style="9" bestFit="1" customWidth="1"/>
    <col min="2843" max="2843" width="1.453125" style="9" customWidth="1"/>
    <col min="2844" max="2844" width="4.26953125" style="9" bestFit="1" customWidth="1"/>
    <col min="2845" max="2845" width="2.6328125" style="9" customWidth="1"/>
    <col min="2846" max="2846" width="3" style="9" customWidth="1"/>
    <col min="2847" max="2847" width="3.36328125" style="9" customWidth="1"/>
    <col min="2848" max="2848" width="1.36328125" style="9" customWidth="1"/>
    <col min="2849" max="2849" width="4.26953125" style="9" bestFit="1" customWidth="1"/>
    <col min="2850" max="2851" width="2.6328125" style="9" customWidth="1"/>
    <col min="2852" max="2852" width="4.7265625" style="9" bestFit="1" customWidth="1"/>
    <col min="2853" max="2853" width="1.36328125" style="9" customWidth="1"/>
    <col min="2854" max="2854" width="4.26953125" style="9" bestFit="1" customWidth="1"/>
    <col min="2855" max="2856" width="2.90625" style="9" customWidth="1"/>
    <col min="2857" max="2857" width="4.26953125" style="9" bestFit="1" customWidth="1"/>
    <col min="2858" max="2858" width="1.36328125" style="9" customWidth="1"/>
    <col min="2859" max="2859" width="4.26953125" style="9" bestFit="1" customWidth="1"/>
    <col min="2860" max="2860" width="2.6328125" style="9" customWidth="1"/>
    <col min="2861" max="2861" width="4.7265625" style="9" bestFit="1" customWidth="1"/>
    <col min="2862" max="2862" width="1.36328125" style="9" customWidth="1"/>
    <col min="2863" max="2863" width="4.90625" style="9" bestFit="1" customWidth="1"/>
    <col min="2864" max="2864" width="2.6328125" style="9" customWidth="1"/>
    <col min="2865" max="2865" width="4.90625" style="9" bestFit="1" customWidth="1"/>
    <col min="2866" max="2866" width="1.6328125" style="9" customWidth="1"/>
    <col min="2867" max="2867" width="4.26953125" style="9" bestFit="1" customWidth="1"/>
    <col min="2868" max="2868" width="2.36328125" style="9" customWidth="1"/>
    <col min="2869" max="2869" width="4.26953125" style="9" bestFit="1" customWidth="1"/>
    <col min="2870" max="2870" width="1.36328125" style="9" customWidth="1"/>
    <col min="2871" max="2871" width="4.90625" style="9" bestFit="1" customWidth="1"/>
    <col min="2872" max="2872" width="2.6328125" style="9" customWidth="1"/>
    <col min="2873" max="2873" width="4.90625" style="9" bestFit="1" customWidth="1"/>
    <col min="2874" max="2874" width="1.36328125" style="9" customWidth="1"/>
    <col min="2875" max="2875" width="4.26953125" style="9" bestFit="1" customWidth="1"/>
    <col min="2876" max="2876" width="10.90625" style="9" bestFit="1" customWidth="1"/>
    <col min="2877" max="2877" width="4.08984375" style="9" bestFit="1" customWidth="1"/>
    <col min="2878" max="2878" width="1.36328125" style="9" customWidth="1"/>
    <col min="2879" max="2879" width="4.26953125" style="9" bestFit="1" customWidth="1"/>
    <col min="2880" max="2880" width="2.453125" style="9" customWidth="1"/>
    <col min="2881" max="2881" width="4.26953125" style="9" bestFit="1" customWidth="1"/>
    <col min="2882" max="2882" width="1.36328125" style="9" customWidth="1"/>
    <col min="2883" max="2883" width="4.08984375" style="9" bestFit="1" customWidth="1"/>
    <col min="2884" max="2884" width="2.36328125" style="9" customWidth="1"/>
    <col min="2885" max="3072" width="8.7265625" style="9"/>
    <col min="3073" max="3073" width="2.453125" style="9" customWidth="1"/>
    <col min="3074" max="3074" width="4.08984375" style="9" bestFit="1" customWidth="1"/>
    <col min="3075" max="3075" width="1.36328125" style="9" customWidth="1"/>
    <col min="3076" max="3076" width="4.26953125" style="9" bestFit="1" customWidth="1"/>
    <col min="3077" max="3077" width="2.6328125" style="9" customWidth="1"/>
    <col min="3078" max="3078" width="4.453125" style="9" bestFit="1" customWidth="1"/>
    <col min="3079" max="3079" width="1.36328125" style="9" customWidth="1"/>
    <col min="3080" max="3080" width="4.08984375" style="9" bestFit="1" customWidth="1"/>
    <col min="3081" max="3081" width="10.90625" style="9" bestFit="1" customWidth="1"/>
    <col min="3082" max="3082" width="4.26953125" style="9" bestFit="1" customWidth="1"/>
    <col min="3083" max="3083" width="1.36328125" style="9" customWidth="1"/>
    <col min="3084" max="3084" width="4.90625" style="9" bestFit="1" customWidth="1"/>
    <col min="3085" max="3085" width="2.6328125" style="9" customWidth="1"/>
    <col min="3086" max="3086" width="4.90625" style="9" bestFit="1" customWidth="1"/>
    <col min="3087" max="3087" width="1.36328125" style="9" customWidth="1"/>
    <col min="3088" max="3088" width="4.36328125" style="9" bestFit="1" customWidth="1"/>
    <col min="3089" max="3089" width="2.26953125" style="9" customWidth="1"/>
    <col min="3090" max="3090" width="4.26953125" style="9" bestFit="1" customWidth="1"/>
    <col min="3091" max="3091" width="1.36328125" style="9" customWidth="1"/>
    <col min="3092" max="3092" width="4.90625" style="9" bestFit="1" customWidth="1"/>
    <col min="3093" max="3093" width="2.6328125" style="9" customWidth="1"/>
    <col min="3094" max="3094" width="4.90625" style="9" bestFit="1" customWidth="1"/>
    <col min="3095" max="3095" width="1.26953125" style="9" customWidth="1"/>
    <col min="3096" max="3096" width="4.26953125" style="9" bestFit="1" customWidth="1"/>
    <col min="3097" max="3097" width="2.6328125" style="9" customWidth="1"/>
    <col min="3098" max="3098" width="4.7265625" style="9" bestFit="1" customWidth="1"/>
    <col min="3099" max="3099" width="1.453125" style="9" customWidth="1"/>
    <col min="3100" max="3100" width="4.26953125" style="9" bestFit="1" customWidth="1"/>
    <col min="3101" max="3101" width="2.6328125" style="9" customWidth="1"/>
    <col min="3102" max="3102" width="3" style="9" customWidth="1"/>
    <col min="3103" max="3103" width="3.36328125" style="9" customWidth="1"/>
    <col min="3104" max="3104" width="1.36328125" style="9" customWidth="1"/>
    <col min="3105" max="3105" width="4.26953125" style="9" bestFit="1" customWidth="1"/>
    <col min="3106" max="3107" width="2.6328125" style="9" customWidth="1"/>
    <col min="3108" max="3108" width="4.7265625" style="9" bestFit="1" customWidth="1"/>
    <col min="3109" max="3109" width="1.36328125" style="9" customWidth="1"/>
    <col min="3110" max="3110" width="4.26953125" style="9" bestFit="1" customWidth="1"/>
    <col min="3111" max="3112" width="2.90625" style="9" customWidth="1"/>
    <col min="3113" max="3113" width="4.26953125" style="9" bestFit="1" customWidth="1"/>
    <col min="3114" max="3114" width="1.36328125" style="9" customWidth="1"/>
    <col min="3115" max="3115" width="4.26953125" style="9" bestFit="1" customWidth="1"/>
    <col min="3116" max="3116" width="2.6328125" style="9" customWidth="1"/>
    <col min="3117" max="3117" width="4.7265625" style="9" bestFit="1" customWidth="1"/>
    <col min="3118" max="3118" width="1.36328125" style="9" customWidth="1"/>
    <col min="3119" max="3119" width="4.90625" style="9" bestFit="1" customWidth="1"/>
    <col min="3120" max="3120" width="2.6328125" style="9" customWidth="1"/>
    <col min="3121" max="3121" width="4.90625" style="9" bestFit="1" customWidth="1"/>
    <col min="3122" max="3122" width="1.6328125" style="9" customWidth="1"/>
    <col min="3123" max="3123" width="4.26953125" style="9" bestFit="1" customWidth="1"/>
    <col min="3124" max="3124" width="2.36328125" style="9" customWidth="1"/>
    <col min="3125" max="3125" width="4.26953125" style="9" bestFit="1" customWidth="1"/>
    <col min="3126" max="3126" width="1.36328125" style="9" customWidth="1"/>
    <col min="3127" max="3127" width="4.90625" style="9" bestFit="1" customWidth="1"/>
    <col min="3128" max="3128" width="2.6328125" style="9" customWidth="1"/>
    <col min="3129" max="3129" width="4.90625" style="9" bestFit="1" customWidth="1"/>
    <col min="3130" max="3130" width="1.36328125" style="9" customWidth="1"/>
    <col min="3131" max="3131" width="4.26953125" style="9" bestFit="1" customWidth="1"/>
    <col min="3132" max="3132" width="10.90625" style="9" bestFit="1" customWidth="1"/>
    <col min="3133" max="3133" width="4.08984375" style="9" bestFit="1" customWidth="1"/>
    <col min="3134" max="3134" width="1.36328125" style="9" customWidth="1"/>
    <col min="3135" max="3135" width="4.26953125" style="9" bestFit="1" customWidth="1"/>
    <col min="3136" max="3136" width="2.453125" style="9" customWidth="1"/>
    <col min="3137" max="3137" width="4.26953125" style="9" bestFit="1" customWidth="1"/>
    <col min="3138" max="3138" width="1.36328125" style="9" customWidth="1"/>
    <col min="3139" max="3139" width="4.08984375" style="9" bestFit="1" customWidth="1"/>
    <col min="3140" max="3140" width="2.36328125" style="9" customWidth="1"/>
    <col min="3141" max="3328" width="8.7265625" style="9"/>
    <col min="3329" max="3329" width="2.453125" style="9" customWidth="1"/>
    <col min="3330" max="3330" width="4.08984375" style="9" bestFit="1" customWidth="1"/>
    <col min="3331" max="3331" width="1.36328125" style="9" customWidth="1"/>
    <col min="3332" max="3332" width="4.26953125" style="9" bestFit="1" customWidth="1"/>
    <col min="3333" max="3333" width="2.6328125" style="9" customWidth="1"/>
    <col min="3334" max="3334" width="4.453125" style="9" bestFit="1" customWidth="1"/>
    <col min="3335" max="3335" width="1.36328125" style="9" customWidth="1"/>
    <col min="3336" max="3336" width="4.08984375" style="9" bestFit="1" customWidth="1"/>
    <col min="3337" max="3337" width="10.90625" style="9" bestFit="1" customWidth="1"/>
    <col min="3338" max="3338" width="4.26953125" style="9" bestFit="1" customWidth="1"/>
    <col min="3339" max="3339" width="1.36328125" style="9" customWidth="1"/>
    <col min="3340" max="3340" width="4.90625" style="9" bestFit="1" customWidth="1"/>
    <col min="3341" max="3341" width="2.6328125" style="9" customWidth="1"/>
    <col min="3342" max="3342" width="4.90625" style="9" bestFit="1" customWidth="1"/>
    <col min="3343" max="3343" width="1.36328125" style="9" customWidth="1"/>
    <col min="3344" max="3344" width="4.36328125" style="9" bestFit="1" customWidth="1"/>
    <col min="3345" max="3345" width="2.26953125" style="9" customWidth="1"/>
    <col min="3346" max="3346" width="4.26953125" style="9" bestFit="1" customWidth="1"/>
    <col min="3347" max="3347" width="1.36328125" style="9" customWidth="1"/>
    <col min="3348" max="3348" width="4.90625" style="9" bestFit="1" customWidth="1"/>
    <col min="3349" max="3349" width="2.6328125" style="9" customWidth="1"/>
    <col min="3350" max="3350" width="4.90625" style="9" bestFit="1" customWidth="1"/>
    <col min="3351" max="3351" width="1.26953125" style="9" customWidth="1"/>
    <col min="3352" max="3352" width="4.26953125" style="9" bestFit="1" customWidth="1"/>
    <col min="3353" max="3353" width="2.6328125" style="9" customWidth="1"/>
    <col min="3354" max="3354" width="4.7265625" style="9" bestFit="1" customWidth="1"/>
    <col min="3355" max="3355" width="1.453125" style="9" customWidth="1"/>
    <col min="3356" max="3356" width="4.26953125" style="9" bestFit="1" customWidth="1"/>
    <col min="3357" max="3357" width="2.6328125" style="9" customWidth="1"/>
    <col min="3358" max="3358" width="3" style="9" customWidth="1"/>
    <col min="3359" max="3359" width="3.36328125" style="9" customWidth="1"/>
    <col min="3360" max="3360" width="1.36328125" style="9" customWidth="1"/>
    <col min="3361" max="3361" width="4.26953125" style="9" bestFit="1" customWidth="1"/>
    <col min="3362" max="3363" width="2.6328125" style="9" customWidth="1"/>
    <col min="3364" max="3364" width="4.7265625" style="9" bestFit="1" customWidth="1"/>
    <col min="3365" max="3365" width="1.36328125" style="9" customWidth="1"/>
    <col min="3366" max="3366" width="4.26953125" style="9" bestFit="1" customWidth="1"/>
    <col min="3367" max="3368" width="2.90625" style="9" customWidth="1"/>
    <col min="3369" max="3369" width="4.26953125" style="9" bestFit="1" customWidth="1"/>
    <col min="3370" max="3370" width="1.36328125" style="9" customWidth="1"/>
    <col min="3371" max="3371" width="4.26953125" style="9" bestFit="1" customWidth="1"/>
    <col min="3372" max="3372" width="2.6328125" style="9" customWidth="1"/>
    <col min="3373" max="3373" width="4.7265625" style="9" bestFit="1" customWidth="1"/>
    <col min="3374" max="3374" width="1.36328125" style="9" customWidth="1"/>
    <col min="3375" max="3375" width="4.90625" style="9" bestFit="1" customWidth="1"/>
    <col min="3376" max="3376" width="2.6328125" style="9" customWidth="1"/>
    <col min="3377" max="3377" width="4.90625" style="9" bestFit="1" customWidth="1"/>
    <col min="3378" max="3378" width="1.6328125" style="9" customWidth="1"/>
    <col min="3379" max="3379" width="4.26953125" style="9" bestFit="1" customWidth="1"/>
    <col min="3380" max="3380" width="2.36328125" style="9" customWidth="1"/>
    <col min="3381" max="3381" width="4.26953125" style="9" bestFit="1" customWidth="1"/>
    <col min="3382" max="3382" width="1.36328125" style="9" customWidth="1"/>
    <col min="3383" max="3383" width="4.90625" style="9" bestFit="1" customWidth="1"/>
    <col min="3384" max="3384" width="2.6328125" style="9" customWidth="1"/>
    <col min="3385" max="3385" width="4.90625" style="9" bestFit="1" customWidth="1"/>
    <col min="3386" max="3386" width="1.36328125" style="9" customWidth="1"/>
    <col min="3387" max="3387" width="4.26953125" style="9" bestFit="1" customWidth="1"/>
    <col min="3388" max="3388" width="10.90625" style="9" bestFit="1" customWidth="1"/>
    <col min="3389" max="3389" width="4.08984375" style="9" bestFit="1" customWidth="1"/>
    <col min="3390" max="3390" width="1.36328125" style="9" customWidth="1"/>
    <col min="3391" max="3391" width="4.26953125" style="9" bestFit="1" customWidth="1"/>
    <col min="3392" max="3392" width="2.453125" style="9" customWidth="1"/>
    <col min="3393" max="3393" width="4.26953125" style="9" bestFit="1" customWidth="1"/>
    <col min="3394" max="3394" width="1.36328125" style="9" customWidth="1"/>
    <col min="3395" max="3395" width="4.08984375" style="9" bestFit="1" customWidth="1"/>
    <col min="3396" max="3396" width="2.36328125" style="9" customWidth="1"/>
    <col min="3397" max="3584" width="8.7265625" style="9"/>
    <col min="3585" max="3585" width="2.453125" style="9" customWidth="1"/>
    <col min="3586" max="3586" width="4.08984375" style="9" bestFit="1" customWidth="1"/>
    <col min="3587" max="3587" width="1.36328125" style="9" customWidth="1"/>
    <col min="3588" max="3588" width="4.26953125" style="9" bestFit="1" customWidth="1"/>
    <col min="3589" max="3589" width="2.6328125" style="9" customWidth="1"/>
    <col min="3590" max="3590" width="4.453125" style="9" bestFit="1" customWidth="1"/>
    <col min="3591" max="3591" width="1.36328125" style="9" customWidth="1"/>
    <col min="3592" max="3592" width="4.08984375" style="9" bestFit="1" customWidth="1"/>
    <col min="3593" max="3593" width="10.90625" style="9" bestFit="1" customWidth="1"/>
    <col min="3594" max="3594" width="4.26953125" style="9" bestFit="1" customWidth="1"/>
    <col min="3595" max="3595" width="1.36328125" style="9" customWidth="1"/>
    <col min="3596" max="3596" width="4.90625" style="9" bestFit="1" customWidth="1"/>
    <col min="3597" max="3597" width="2.6328125" style="9" customWidth="1"/>
    <col min="3598" max="3598" width="4.90625" style="9" bestFit="1" customWidth="1"/>
    <col min="3599" max="3599" width="1.36328125" style="9" customWidth="1"/>
    <col min="3600" max="3600" width="4.36328125" style="9" bestFit="1" customWidth="1"/>
    <col min="3601" max="3601" width="2.26953125" style="9" customWidth="1"/>
    <col min="3602" max="3602" width="4.26953125" style="9" bestFit="1" customWidth="1"/>
    <col min="3603" max="3603" width="1.36328125" style="9" customWidth="1"/>
    <col min="3604" max="3604" width="4.90625" style="9" bestFit="1" customWidth="1"/>
    <col min="3605" max="3605" width="2.6328125" style="9" customWidth="1"/>
    <col min="3606" max="3606" width="4.90625" style="9" bestFit="1" customWidth="1"/>
    <col min="3607" max="3607" width="1.26953125" style="9" customWidth="1"/>
    <col min="3608" max="3608" width="4.26953125" style="9" bestFit="1" customWidth="1"/>
    <col min="3609" max="3609" width="2.6328125" style="9" customWidth="1"/>
    <col min="3610" max="3610" width="4.7265625" style="9" bestFit="1" customWidth="1"/>
    <col min="3611" max="3611" width="1.453125" style="9" customWidth="1"/>
    <col min="3612" max="3612" width="4.26953125" style="9" bestFit="1" customWidth="1"/>
    <col min="3613" max="3613" width="2.6328125" style="9" customWidth="1"/>
    <col min="3614" max="3614" width="3" style="9" customWidth="1"/>
    <col min="3615" max="3615" width="3.36328125" style="9" customWidth="1"/>
    <col min="3616" max="3616" width="1.36328125" style="9" customWidth="1"/>
    <col min="3617" max="3617" width="4.26953125" style="9" bestFit="1" customWidth="1"/>
    <col min="3618" max="3619" width="2.6328125" style="9" customWidth="1"/>
    <col min="3620" max="3620" width="4.7265625" style="9" bestFit="1" customWidth="1"/>
    <col min="3621" max="3621" width="1.36328125" style="9" customWidth="1"/>
    <col min="3622" max="3622" width="4.26953125" style="9" bestFit="1" customWidth="1"/>
    <col min="3623" max="3624" width="2.90625" style="9" customWidth="1"/>
    <col min="3625" max="3625" width="4.26953125" style="9" bestFit="1" customWidth="1"/>
    <col min="3626" max="3626" width="1.36328125" style="9" customWidth="1"/>
    <col min="3627" max="3627" width="4.26953125" style="9" bestFit="1" customWidth="1"/>
    <col min="3628" max="3628" width="2.6328125" style="9" customWidth="1"/>
    <col min="3629" max="3629" width="4.7265625" style="9" bestFit="1" customWidth="1"/>
    <col min="3630" max="3630" width="1.36328125" style="9" customWidth="1"/>
    <col min="3631" max="3631" width="4.90625" style="9" bestFit="1" customWidth="1"/>
    <col min="3632" max="3632" width="2.6328125" style="9" customWidth="1"/>
    <col min="3633" max="3633" width="4.90625" style="9" bestFit="1" customWidth="1"/>
    <col min="3634" max="3634" width="1.6328125" style="9" customWidth="1"/>
    <col min="3635" max="3635" width="4.26953125" style="9" bestFit="1" customWidth="1"/>
    <col min="3636" max="3636" width="2.36328125" style="9" customWidth="1"/>
    <col min="3637" max="3637" width="4.26953125" style="9" bestFit="1" customWidth="1"/>
    <col min="3638" max="3638" width="1.36328125" style="9" customWidth="1"/>
    <col min="3639" max="3639" width="4.90625" style="9" bestFit="1" customWidth="1"/>
    <col min="3640" max="3640" width="2.6328125" style="9" customWidth="1"/>
    <col min="3641" max="3641" width="4.90625" style="9" bestFit="1" customWidth="1"/>
    <col min="3642" max="3642" width="1.36328125" style="9" customWidth="1"/>
    <col min="3643" max="3643" width="4.26953125" style="9" bestFit="1" customWidth="1"/>
    <col min="3644" max="3644" width="10.90625" style="9" bestFit="1" customWidth="1"/>
    <col min="3645" max="3645" width="4.08984375" style="9" bestFit="1" customWidth="1"/>
    <col min="3646" max="3646" width="1.36328125" style="9" customWidth="1"/>
    <col min="3647" max="3647" width="4.26953125" style="9" bestFit="1" customWidth="1"/>
    <col min="3648" max="3648" width="2.453125" style="9" customWidth="1"/>
    <col min="3649" max="3649" width="4.26953125" style="9" bestFit="1" customWidth="1"/>
    <col min="3650" max="3650" width="1.36328125" style="9" customWidth="1"/>
    <col min="3651" max="3651" width="4.08984375" style="9" bestFit="1" customWidth="1"/>
    <col min="3652" max="3652" width="2.36328125" style="9" customWidth="1"/>
    <col min="3653" max="3840" width="8.7265625" style="9"/>
    <col min="3841" max="3841" width="2.453125" style="9" customWidth="1"/>
    <col min="3842" max="3842" width="4.08984375" style="9" bestFit="1" customWidth="1"/>
    <col min="3843" max="3843" width="1.36328125" style="9" customWidth="1"/>
    <col min="3844" max="3844" width="4.26953125" style="9" bestFit="1" customWidth="1"/>
    <col min="3845" max="3845" width="2.6328125" style="9" customWidth="1"/>
    <col min="3846" max="3846" width="4.453125" style="9" bestFit="1" customWidth="1"/>
    <col min="3847" max="3847" width="1.36328125" style="9" customWidth="1"/>
    <col min="3848" max="3848" width="4.08984375" style="9" bestFit="1" customWidth="1"/>
    <col min="3849" max="3849" width="10.90625" style="9" bestFit="1" customWidth="1"/>
    <col min="3850" max="3850" width="4.26953125" style="9" bestFit="1" customWidth="1"/>
    <col min="3851" max="3851" width="1.36328125" style="9" customWidth="1"/>
    <col min="3852" max="3852" width="4.90625" style="9" bestFit="1" customWidth="1"/>
    <col min="3853" max="3853" width="2.6328125" style="9" customWidth="1"/>
    <col min="3854" max="3854" width="4.90625" style="9" bestFit="1" customWidth="1"/>
    <col min="3855" max="3855" width="1.36328125" style="9" customWidth="1"/>
    <col min="3856" max="3856" width="4.36328125" style="9" bestFit="1" customWidth="1"/>
    <col min="3857" max="3857" width="2.26953125" style="9" customWidth="1"/>
    <col min="3858" max="3858" width="4.26953125" style="9" bestFit="1" customWidth="1"/>
    <col min="3859" max="3859" width="1.36328125" style="9" customWidth="1"/>
    <col min="3860" max="3860" width="4.90625" style="9" bestFit="1" customWidth="1"/>
    <col min="3861" max="3861" width="2.6328125" style="9" customWidth="1"/>
    <col min="3862" max="3862" width="4.90625" style="9" bestFit="1" customWidth="1"/>
    <col min="3863" max="3863" width="1.26953125" style="9" customWidth="1"/>
    <col min="3864" max="3864" width="4.26953125" style="9" bestFit="1" customWidth="1"/>
    <col min="3865" max="3865" width="2.6328125" style="9" customWidth="1"/>
    <col min="3866" max="3866" width="4.7265625" style="9" bestFit="1" customWidth="1"/>
    <col min="3867" max="3867" width="1.453125" style="9" customWidth="1"/>
    <col min="3868" max="3868" width="4.26953125" style="9" bestFit="1" customWidth="1"/>
    <col min="3869" max="3869" width="2.6328125" style="9" customWidth="1"/>
    <col min="3870" max="3870" width="3" style="9" customWidth="1"/>
    <col min="3871" max="3871" width="3.36328125" style="9" customWidth="1"/>
    <col min="3872" max="3872" width="1.36328125" style="9" customWidth="1"/>
    <col min="3873" max="3873" width="4.26953125" style="9" bestFit="1" customWidth="1"/>
    <col min="3874" max="3875" width="2.6328125" style="9" customWidth="1"/>
    <col min="3876" max="3876" width="4.7265625" style="9" bestFit="1" customWidth="1"/>
    <col min="3877" max="3877" width="1.36328125" style="9" customWidth="1"/>
    <col min="3878" max="3878" width="4.26953125" style="9" bestFit="1" customWidth="1"/>
    <col min="3879" max="3880" width="2.90625" style="9" customWidth="1"/>
    <col min="3881" max="3881" width="4.26953125" style="9" bestFit="1" customWidth="1"/>
    <col min="3882" max="3882" width="1.36328125" style="9" customWidth="1"/>
    <col min="3883" max="3883" width="4.26953125" style="9" bestFit="1" customWidth="1"/>
    <col min="3884" max="3884" width="2.6328125" style="9" customWidth="1"/>
    <col min="3885" max="3885" width="4.7265625" style="9" bestFit="1" customWidth="1"/>
    <col min="3886" max="3886" width="1.36328125" style="9" customWidth="1"/>
    <col min="3887" max="3887" width="4.90625" style="9" bestFit="1" customWidth="1"/>
    <col min="3888" max="3888" width="2.6328125" style="9" customWidth="1"/>
    <col min="3889" max="3889" width="4.90625" style="9" bestFit="1" customWidth="1"/>
    <col min="3890" max="3890" width="1.6328125" style="9" customWidth="1"/>
    <col min="3891" max="3891" width="4.26953125" style="9" bestFit="1" customWidth="1"/>
    <col min="3892" max="3892" width="2.36328125" style="9" customWidth="1"/>
    <col min="3893" max="3893" width="4.26953125" style="9" bestFit="1" customWidth="1"/>
    <col min="3894" max="3894" width="1.36328125" style="9" customWidth="1"/>
    <col min="3895" max="3895" width="4.90625" style="9" bestFit="1" customWidth="1"/>
    <col min="3896" max="3896" width="2.6328125" style="9" customWidth="1"/>
    <col min="3897" max="3897" width="4.90625" style="9" bestFit="1" customWidth="1"/>
    <col min="3898" max="3898" width="1.36328125" style="9" customWidth="1"/>
    <col min="3899" max="3899" width="4.26953125" style="9" bestFit="1" customWidth="1"/>
    <col min="3900" max="3900" width="10.90625" style="9" bestFit="1" customWidth="1"/>
    <col min="3901" max="3901" width="4.08984375" style="9" bestFit="1" customWidth="1"/>
    <col min="3902" max="3902" width="1.36328125" style="9" customWidth="1"/>
    <col min="3903" max="3903" width="4.26953125" style="9" bestFit="1" customWidth="1"/>
    <col min="3904" max="3904" width="2.453125" style="9" customWidth="1"/>
    <col min="3905" max="3905" width="4.26953125" style="9" bestFit="1" customWidth="1"/>
    <col min="3906" max="3906" width="1.36328125" style="9" customWidth="1"/>
    <col min="3907" max="3907" width="4.08984375" style="9" bestFit="1" customWidth="1"/>
    <col min="3908" max="3908" width="2.36328125" style="9" customWidth="1"/>
    <col min="3909" max="4096" width="8.7265625" style="9"/>
    <col min="4097" max="4097" width="2.453125" style="9" customWidth="1"/>
    <col min="4098" max="4098" width="4.08984375" style="9" bestFit="1" customWidth="1"/>
    <col min="4099" max="4099" width="1.36328125" style="9" customWidth="1"/>
    <col min="4100" max="4100" width="4.26953125" style="9" bestFit="1" customWidth="1"/>
    <col min="4101" max="4101" width="2.6328125" style="9" customWidth="1"/>
    <col min="4102" max="4102" width="4.453125" style="9" bestFit="1" customWidth="1"/>
    <col min="4103" max="4103" width="1.36328125" style="9" customWidth="1"/>
    <col min="4104" max="4104" width="4.08984375" style="9" bestFit="1" customWidth="1"/>
    <col min="4105" max="4105" width="10.90625" style="9" bestFit="1" customWidth="1"/>
    <col min="4106" max="4106" width="4.26953125" style="9" bestFit="1" customWidth="1"/>
    <col min="4107" max="4107" width="1.36328125" style="9" customWidth="1"/>
    <col min="4108" max="4108" width="4.90625" style="9" bestFit="1" customWidth="1"/>
    <col min="4109" max="4109" width="2.6328125" style="9" customWidth="1"/>
    <col min="4110" max="4110" width="4.90625" style="9" bestFit="1" customWidth="1"/>
    <col min="4111" max="4111" width="1.36328125" style="9" customWidth="1"/>
    <col min="4112" max="4112" width="4.36328125" style="9" bestFit="1" customWidth="1"/>
    <col min="4113" max="4113" width="2.26953125" style="9" customWidth="1"/>
    <col min="4114" max="4114" width="4.26953125" style="9" bestFit="1" customWidth="1"/>
    <col min="4115" max="4115" width="1.36328125" style="9" customWidth="1"/>
    <col min="4116" max="4116" width="4.90625" style="9" bestFit="1" customWidth="1"/>
    <col min="4117" max="4117" width="2.6328125" style="9" customWidth="1"/>
    <col min="4118" max="4118" width="4.90625" style="9" bestFit="1" customWidth="1"/>
    <col min="4119" max="4119" width="1.26953125" style="9" customWidth="1"/>
    <col min="4120" max="4120" width="4.26953125" style="9" bestFit="1" customWidth="1"/>
    <col min="4121" max="4121" width="2.6328125" style="9" customWidth="1"/>
    <col min="4122" max="4122" width="4.7265625" style="9" bestFit="1" customWidth="1"/>
    <col min="4123" max="4123" width="1.453125" style="9" customWidth="1"/>
    <col min="4124" max="4124" width="4.26953125" style="9" bestFit="1" customWidth="1"/>
    <col min="4125" max="4125" width="2.6328125" style="9" customWidth="1"/>
    <col min="4126" max="4126" width="3" style="9" customWidth="1"/>
    <col min="4127" max="4127" width="3.36328125" style="9" customWidth="1"/>
    <col min="4128" max="4128" width="1.36328125" style="9" customWidth="1"/>
    <col min="4129" max="4129" width="4.26953125" style="9" bestFit="1" customWidth="1"/>
    <col min="4130" max="4131" width="2.6328125" style="9" customWidth="1"/>
    <col min="4132" max="4132" width="4.7265625" style="9" bestFit="1" customWidth="1"/>
    <col min="4133" max="4133" width="1.36328125" style="9" customWidth="1"/>
    <col min="4134" max="4134" width="4.26953125" style="9" bestFit="1" customWidth="1"/>
    <col min="4135" max="4136" width="2.90625" style="9" customWidth="1"/>
    <col min="4137" max="4137" width="4.26953125" style="9" bestFit="1" customWidth="1"/>
    <col min="4138" max="4138" width="1.36328125" style="9" customWidth="1"/>
    <col min="4139" max="4139" width="4.26953125" style="9" bestFit="1" customWidth="1"/>
    <col min="4140" max="4140" width="2.6328125" style="9" customWidth="1"/>
    <col min="4141" max="4141" width="4.7265625" style="9" bestFit="1" customWidth="1"/>
    <col min="4142" max="4142" width="1.36328125" style="9" customWidth="1"/>
    <col min="4143" max="4143" width="4.90625" style="9" bestFit="1" customWidth="1"/>
    <col min="4144" max="4144" width="2.6328125" style="9" customWidth="1"/>
    <col min="4145" max="4145" width="4.90625" style="9" bestFit="1" customWidth="1"/>
    <col min="4146" max="4146" width="1.6328125" style="9" customWidth="1"/>
    <col min="4147" max="4147" width="4.26953125" style="9" bestFit="1" customWidth="1"/>
    <col min="4148" max="4148" width="2.36328125" style="9" customWidth="1"/>
    <col min="4149" max="4149" width="4.26953125" style="9" bestFit="1" customWidth="1"/>
    <col min="4150" max="4150" width="1.36328125" style="9" customWidth="1"/>
    <col min="4151" max="4151" width="4.90625" style="9" bestFit="1" customWidth="1"/>
    <col min="4152" max="4152" width="2.6328125" style="9" customWidth="1"/>
    <col min="4153" max="4153" width="4.90625" style="9" bestFit="1" customWidth="1"/>
    <col min="4154" max="4154" width="1.36328125" style="9" customWidth="1"/>
    <col min="4155" max="4155" width="4.26953125" style="9" bestFit="1" customWidth="1"/>
    <col min="4156" max="4156" width="10.90625" style="9" bestFit="1" customWidth="1"/>
    <col min="4157" max="4157" width="4.08984375" style="9" bestFit="1" customWidth="1"/>
    <col min="4158" max="4158" width="1.36328125" style="9" customWidth="1"/>
    <col min="4159" max="4159" width="4.26953125" style="9" bestFit="1" customWidth="1"/>
    <col min="4160" max="4160" width="2.453125" style="9" customWidth="1"/>
    <col min="4161" max="4161" width="4.26953125" style="9" bestFit="1" customWidth="1"/>
    <col min="4162" max="4162" width="1.36328125" style="9" customWidth="1"/>
    <col min="4163" max="4163" width="4.08984375" style="9" bestFit="1" customWidth="1"/>
    <col min="4164" max="4164" width="2.36328125" style="9" customWidth="1"/>
    <col min="4165" max="4352" width="8.7265625" style="9"/>
    <col min="4353" max="4353" width="2.453125" style="9" customWidth="1"/>
    <col min="4354" max="4354" width="4.08984375" style="9" bestFit="1" customWidth="1"/>
    <col min="4355" max="4355" width="1.36328125" style="9" customWidth="1"/>
    <col min="4356" max="4356" width="4.26953125" style="9" bestFit="1" customWidth="1"/>
    <col min="4357" max="4357" width="2.6328125" style="9" customWidth="1"/>
    <col min="4358" max="4358" width="4.453125" style="9" bestFit="1" customWidth="1"/>
    <col min="4359" max="4359" width="1.36328125" style="9" customWidth="1"/>
    <col min="4360" max="4360" width="4.08984375" style="9" bestFit="1" customWidth="1"/>
    <col min="4361" max="4361" width="10.90625" style="9" bestFit="1" customWidth="1"/>
    <col min="4362" max="4362" width="4.26953125" style="9" bestFit="1" customWidth="1"/>
    <col min="4363" max="4363" width="1.36328125" style="9" customWidth="1"/>
    <col min="4364" max="4364" width="4.90625" style="9" bestFit="1" customWidth="1"/>
    <col min="4365" max="4365" width="2.6328125" style="9" customWidth="1"/>
    <col min="4366" max="4366" width="4.90625" style="9" bestFit="1" customWidth="1"/>
    <col min="4367" max="4367" width="1.36328125" style="9" customWidth="1"/>
    <col min="4368" max="4368" width="4.36328125" style="9" bestFit="1" customWidth="1"/>
    <col min="4369" max="4369" width="2.26953125" style="9" customWidth="1"/>
    <col min="4370" max="4370" width="4.26953125" style="9" bestFit="1" customWidth="1"/>
    <col min="4371" max="4371" width="1.36328125" style="9" customWidth="1"/>
    <col min="4372" max="4372" width="4.90625" style="9" bestFit="1" customWidth="1"/>
    <col min="4373" max="4373" width="2.6328125" style="9" customWidth="1"/>
    <col min="4374" max="4374" width="4.90625" style="9" bestFit="1" customWidth="1"/>
    <col min="4375" max="4375" width="1.26953125" style="9" customWidth="1"/>
    <col min="4376" max="4376" width="4.26953125" style="9" bestFit="1" customWidth="1"/>
    <col min="4377" max="4377" width="2.6328125" style="9" customWidth="1"/>
    <col min="4378" max="4378" width="4.7265625" style="9" bestFit="1" customWidth="1"/>
    <col min="4379" max="4379" width="1.453125" style="9" customWidth="1"/>
    <col min="4380" max="4380" width="4.26953125" style="9" bestFit="1" customWidth="1"/>
    <col min="4381" max="4381" width="2.6328125" style="9" customWidth="1"/>
    <col min="4382" max="4382" width="3" style="9" customWidth="1"/>
    <col min="4383" max="4383" width="3.36328125" style="9" customWidth="1"/>
    <col min="4384" max="4384" width="1.36328125" style="9" customWidth="1"/>
    <col min="4385" max="4385" width="4.26953125" style="9" bestFit="1" customWidth="1"/>
    <col min="4386" max="4387" width="2.6328125" style="9" customWidth="1"/>
    <col min="4388" max="4388" width="4.7265625" style="9" bestFit="1" customWidth="1"/>
    <col min="4389" max="4389" width="1.36328125" style="9" customWidth="1"/>
    <col min="4390" max="4390" width="4.26953125" style="9" bestFit="1" customWidth="1"/>
    <col min="4391" max="4392" width="2.90625" style="9" customWidth="1"/>
    <col min="4393" max="4393" width="4.26953125" style="9" bestFit="1" customWidth="1"/>
    <col min="4394" max="4394" width="1.36328125" style="9" customWidth="1"/>
    <col min="4395" max="4395" width="4.26953125" style="9" bestFit="1" customWidth="1"/>
    <col min="4396" max="4396" width="2.6328125" style="9" customWidth="1"/>
    <col min="4397" max="4397" width="4.7265625" style="9" bestFit="1" customWidth="1"/>
    <col min="4398" max="4398" width="1.36328125" style="9" customWidth="1"/>
    <col min="4399" max="4399" width="4.90625" style="9" bestFit="1" customWidth="1"/>
    <col min="4400" max="4400" width="2.6328125" style="9" customWidth="1"/>
    <col min="4401" max="4401" width="4.90625" style="9" bestFit="1" customWidth="1"/>
    <col min="4402" max="4402" width="1.6328125" style="9" customWidth="1"/>
    <col min="4403" max="4403" width="4.26953125" style="9" bestFit="1" customWidth="1"/>
    <col min="4404" max="4404" width="2.36328125" style="9" customWidth="1"/>
    <col min="4405" max="4405" width="4.26953125" style="9" bestFit="1" customWidth="1"/>
    <col min="4406" max="4406" width="1.36328125" style="9" customWidth="1"/>
    <col min="4407" max="4407" width="4.90625" style="9" bestFit="1" customWidth="1"/>
    <col min="4408" max="4408" width="2.6328125" style="9" customWidth="1"/>
    <col min="4409" max="4409" width="4.90625" style="9" bestFit="1" customWidth="1"/>
    <col min="4410" max="4410" width="1.36328125" style="9" customWidth="1"/>
    <col min="4411" max="4411" width="4.26953125" style="9" bestFit="1" customWidth="1"/>
    <col min="4412" max="4412" width="10.90625" style="9" bestFit="1" customWidth="1"/>
    <col min="4413" max="4413" width="4.08984375" style="9" bestFit="1" customWidth="1"/>
    <col min="4414" max="4414" width="1.36328125" style="9" customWidth="1"/>
    <col min="4415" max="4415" width="4.26953125" style="9" bestFit="1" customWidth="1"/>
    <col min="4416" max="4416" width="2.453125" style="9" customWidth="1"/>
    <col min="4417" max="4417" width="4.26953125" style="9" bestFit="1" customWidth="1"/>
    <col min="4418" max="4418" width="1.36328125" style="9" customWidth="1"/>
    <col min="4419" max="4419" width="4.08984375" style="9" bestFit="1" customWidth="1"/>
    <col min="4420" max="4420" width="2.36328125" style="9" customWidth="1"/>
    <col min="4421" max="4608" width="8.7265625" style="9"/>
    <col min="4609" max="4609" width="2.453125" style="9" customWidth="1"/>
    <col min="4610" max="4610" width="4.08984375" style="9" bestFit="1" customWidth="1"/>
    <col min="4611" max="4611" width="1.36328125" style="9" customWidth="1"/>
    <col min="4612" max="4612" width="4.26953125" style="9" bestFit="1" customWidth="1"/>
    <col min="4613" max="4613" width="2.6328125" style="9" customWidth="1"/>
    <col min="4614" max="4614" width="4.453125" style="9" bestFit="1" customWidth="1"/>
    <col min="4615" max="4615" width="1.36328125" style="9" customWidth="1"/>
    <col min="4616" max="4616" width="4.08984375" style="9" bestFit="1" customWidth="1"/>
    <col min="4617" max="4617" width="10.90625" style="9" bestFit="1" customWidth="1"/>
    <col min="4618" max="4618" width="4.26953125" style="9" bestFit="1" customWidth="1"/>
    <col min="4619" max="4619" width="1.36328125" style="9" customWidth="1"/>
    <col min="4620" max="4620" width="4.90625" style="9" bestFit="1" customWidth="1"/>
    <col min="4621" max="4621" width="2.6328125" style="9" customWidth="1"/>
    <col min="4622" max="4622" width="4.90625" style="9" bestFit="1" customWidth="1"/>
    <col min="4623" max="4623" width="1.36328125" style="9" customWidth="1"/>
    <col min="4624" max="4624" width="4.36328125" style="9" bestFit="1" customWidth="1"/>
    <col min="4625" max="4625" width="2.26953125" style="9" customWidth="1"/>
    <col min="4626" max="4626" width="4.26953125" style="9" bestFit="1" customWidth="1"/>
    <col min="4627" max="4627" width="1.36328125" style="9" customWidth="1"/>
    <col min="4628" max="4628" width="4.90625" style="9" bestFit="1" customWidth="1"/>
    <col min="4629" max="4629" width="2.6328125" style="9" customWidth="1"/>
    <col min="4630" max="4630" width="4.90625" style="9" bestFit="1" customWidth="1"/>
    <col min="4631" max="4631" width="1.26953125" style="9" customWidth="1"/>
    <col min="4632" max="4632" width="4.26953125" style="9" bestFit="1" customWidth="1"/>
    <col min="4633" max="4633" width="2.6328125" style="9" customWidth="1"/>
    <col min="4634" max="4634" width="4.7265625" style="9" bestFit="1" customWidth="1"/>
    <col min="4635" max="4635" width="1.453125" style="9" customWidth="1"/>
    <col min="4636" max="4636" width="4.26953125" style="9" bestFit="1" customWidth="1"/>
    <col min="4637" max="4637" width="2.6328125" style="9" customWidth="1"/>
    <col min="4638" max="4638" width="3" style="9" customWidth="1"/>
    <col min="4639" max="4639" width="3.36328125" style="9" customWidth="1"/>
    <col min="4640" max="4640" width="1.36328125" style="9" customWidth="1"/>
    <col min="4641" max="4641" width="4.26953125" style="9" bestFit="1" customWidth="1"/>
    <col min="4642" max="4643" width="2.6328125" style="9" customWidth="1"/>
    <col min="4644" max="4644" width="4.7265625" style="9" bestFit="1" customWidth="1"/>
    <col min="4645" max="4645" width="1.36328125" style="9" customWidth="1"/>
    <col min="4646" max="4646" width="4.26953125" style="9" bestFit="1" customWidth="1"/>
    <col min="4647" max="4648" width="2.90625" style="9" customWidth="1"/>
    <col min="4649" max="4649" width="4.26953125" style="9" bestFit="1" customWidth="1"/>
    <col min="4650" max="4650" width="1.36328125" style="9" customWidth="1"/>
    <col min="4651" max="4651" width="4.26953125" style="9" bestFit="1" customWidth="1"/>
    <col min="4652" max="4652" width="2.6328125" style="9" customWidth="1"/>
    <col min="4653" max="4653" width="4.7265625" style="9" bestFit="1" customWidth="1"/>
    <col min="4654" max="4654" width="1.36328125" style="9" customWidth="1"/>
    <col min="4655" max="4655" width="4.90625" style="9" bestFit="1" customWidth="1"/>
    <col min="4656" max="4656" width="2.6328125" style="9" customWidth="1"/>
    <col min="4657" max="4657" width="4.90625" style="9" bestFit="1" customWidth="1"/>
    <col min="4658" max="4658" width="1.6328125" style="9" customWidth="1"/>
    <col min="4659" max="4659" width="4.26953125" style="9" bestFit="1" customWidth="1"/>
    <col min="4660" max="4660" width="2.36328125" style="9" customWidth="1"/>
    <col min="4661" max="4661" width="4.26953125" style="9" bestFit="1" customWidth="1"/>
    <col min="4662" max="4662" width="1.36328125" style="9" customWidth="1"/>
    <col min="4663" max="4663" width="4.90625" style="9" bestFit="1" customWidth="1"/>
    <col min="4664" max="4664" width="2.6328125" style="9" customWidth="1"/>
    <col min="4665" max="4665" width="4.90625" style="9" bestFit="1" customWidth="1"/>
    <col min="4666" max="4666" width="1.36328125" style="9" customWidth="1"/>
    <col min="4667" max="4667" width="4.26953125" style="9" bestFit="1" customWidth="1"/>
    <col min="4668" max="4668" width="10.90625" style="9" bestFit="1" customWidth="1"/>
    <col min="4669" max="4669" width="4.08984375" style="9" bestFit="1" customWidth="1"/>
    <col min="4670" max="4670" width="1.36328125" style="9" customWidth="1"/>
    <col min="4671" max="4671" width="4.26953125" style="9" bestFit="1" customWidth="1"/>
    <col min="4672" max="4672" width="2.453125" style="9" customWidth="1"/>
    <col min="4673" max="4673" width="4.26953125" style="9" bestFit="1" customWidth="1"/>
    <col min="4674" max="4674" width="1.36328125" style="9" customWidth="1"/>
    <col min="4675" max="4675" width="4.08984375" style="9" bestFit="1" customWidth="1"/>
    <col min="4676" max="4676" width="2.36328125" style="9" customWidth="1"/>
    <col min="4677" max="4864" width="8.7265625" style="9"/>
    <col min="4865" max="4865" width="2.453125" style="9" customWidth="1"/>
    <col min="4866" max="4866" width="4.08984375" style="9" bestFit="1" customWidth="1"/>
    <col min="4867" max="4867" width="1.36328125" style="9" customWidth="1"/>
    <col min="4868" max="4868" width="4.26953125" style="9" bestFit="1" customWidth="1"/>
    <col min="4869" max="4869" width="2.6328125" style="9" customWidth="1"/>
    <col min="4870" max="4870" width="4.453125" style="9" bestFit="1" customWidth="1"/>
    <col min="4871" max="4871" width="1.36328125" style="9" customWidth="1"/>
    <col min="4872" max="4872" width="4.08984375" style="9" bestFit="1" customWidth="1"/>
    <col min="4873" max="4873" width="10.90625" style="9" bestFit="1" customWidth="1"/>
    <col min="4874" max="4874" width="4.26953125" style="9" bestFit="1" customWidth="1"/>
    <col min="4875" max="4875" width="1.36328125" style="9" customWidth="1"/>
    <col min="4876" max="4876" width="4.90625" style="9" bestFit="1" customWidth="1"/>
    <col min="4877" max="4877" width="2.6328125" style="9" customWidth="1"/>
    <col min="4878" max="4878" width="4.90625" style="9" bestFit="1" customWidth="1"/>
    <col min="4879" max="4879" width="1.36328125" style="9" customWidth="1"/>
    <col min="4880" max="4880" width="4.36328125" style="9" bestFit="1" customWidth="1"/>
    <col min="4881" max="4881" width="2.26953125" style="9" customWidth="1"/>
    <col min="4882" max="4882" width="4.26953125" style="9" bestFit="1" customWidth="1"/>
    <col min="4883" max="4883" width="1.36328125" style="9" customWidth="1"/>
    <col min="4884" max="4884" width="4.90625" style="9" bestFit="1" customWidth="1"/>
    <col min="4885" max="4885" width="2.6328125" style="9" customWidth="1"/>
    <col min="4886" max="4886" width="4.90625" style="9" bestFit="1" customWidth="1"/>
    <col min="4887" max="4887" width="1.26953125" style="9" customWidth="1"/>
    <col min="4888" max="4888" width="4.26953125" style="9" bestFit="1" customWidth="1"/>
    <col min="4889" max="4889" width="2.6328125" style="9" customWidth="1"/>
    <col min="4890" max="4890" width="4.7265625" style="9" bestFit="1" customWidth="1"/>
    <col min="4891" max="4891" width="1.453125" style="9" customWidth="1"/>
    <col min="4892" max="4892" width="4.26953125" style="9" bestFit="1" customWidth="1"/>
    <col min="4893" max="4893" width="2.6328125" style="9" customWidth="1"/>
    <col min="4894" max="4894" width="3" style="9" customWidth="1"/>
    <col min="4895" max="4895" width="3.36328125" style="9" customWidth="1"/>
    <col min="4896" max="4896" width="1.36328125" style="9" customWidth="1"/>
    <col min="4897" max="4897" width="4.26953125" style="9" bestFit="1" customWidth="1"/>
    <col min="4898" max="4899" width="2.6328125" style="9" customWidth="1"/>
    <col min="4900" max="4900" width="4.7265625" style="9" bestFit="1" customWidth="1"/>
    <col min="4901" max="4901" width="1.36328125" style="9" customWidth="1"/>
    <col min="4902" max="4902" width="4.26953125" style="9" bestFit="1" customWidth="1"/>
    <col min="4903" max="4904" width="2.90625" style="9" customWidth="1"/>
    <col min="4905" max="4905" width="4.26953125" style="9" bestFit="1" customWidth="1"/>
    <col min="4906" max="4906" width="1.36328125" style="9" customWidth="1"/>
    <col min="4907" max="4907" width="4.26953125" style="9" bestFit="1" customWidth="1"/>
    <col min="4908" max="4908" width="2.6328125" style="9" customWidth="1"/>
    <col min="4909" max="4909" width="4.7265625" style="9" bestFit="1" customWidth="1"/>
    <col min="4910" max="4910" width="1.36328125" style="9" customWidth="1"/>
    <col min="4911" max="4911" width="4.90625" style="9" bestFit="1" customWidth="1"/>
    <col min="4912" max="4912" width="2.6328125" style="9" customWidth="1"/>
    <col min="4913" max="4913" width="4.90625" style="9" bestFit="1" customWidth="1"/>
    <col min="4914" max="4914" width="1.6328125" style="9" customWidth="1"/>
    <col min="4915" max="4915" width="4.26953125" style="9" bestFit="1" customWidth="1"/>
    <col min="4916" max="4916" width="2.36328125" style="9" customWidth="1"/>
    <col min="4917" max="4917" width="4.26953125" style="9" bestFit="1" customWidth="1"/>
    <col min="4918" max="4918" width="1.36328125" style="9" customWidth="1"/>
    <col min="4919" max="4919" width="4.90625" style="9" bestFit="1" customWidth="1"/>
    <col min="4920" max="4920" width="2.6328125" style="9" customWidth="1"/>
    <col min="4921" max="4921" width="4.90625" style="9" bestFit="1" customWidth="1"/>
    <col min="4922" max="4922" width="1.36328125" style="9" customWidth="1"/>
    <col min="4923" max="4923" width="4.26953125" style="9" bestFit="1" customWidth="1"/>
    <col min="4924" max="4924" width="10.90625" style="9" bestFit="1" customWidth="1"/>
    <col min="4925" max="4925" width="4.08984375" style="9" bestFit="1" customWidth="1"/>
    <col min="4926" max="4926" width="1.36328125" style="9" customWidth="1"/>
    <col min="4927" max="4927" width="4.26953125" style="9" bestFit="1" customWidth="1"/>
    <col min="4928" max="4928" width="2.453125" style="9" customWidth="1"/>
    <col min="4929" max="4929" width="4.26953125" style="9" bestFit="1" customWidth="1"/>
    <col min="4930" max="4930" width="1.36328125" style="9" customWidth="1"/>
    <col min="4931" max="4931" width="4.08984375" style="9" bestFit="1" customWidth="1"/>
    <col min="4932" max="4932" width="2.36328125" style="9" customWidth="1"/>
    <col min="4933" max="5120" width="8.7265625" style="9"/>
    <col min="5121" max="5121" width="2.453125" style="9" customWidth="1"/>
    <col min="5122" max="5122" width="4.08984375" style="9" bestFit="1" customWidth="1"/>
    <col min="5123" max="5123" width="1.36328125" style="9" customWidth="1"/>
    <col min="5124" max="5124" width="4.26953125" style="9" bestFit="1" customWidth="1"/>
    <col min="5125" max="5125" width="2.6328125" style="9" customWidth="1"/>
    <col min="5126" max="5126" width="4.453125" style="9" bestFit="1" customWidth="1"/>
    <col min="5127" max="5127" width="1.36328125" style="9" customWidth="1"/>
    <col min="5128" max="5128" width="4.08984375" style="9" bestFit="1" customWidth="1"/>
    <col min="5129" max="5129" width="10.90625" style="9" bestFit="1" customWidth="1"/>
    <col min="5130" max="5130" width="4.26953125" style="9" bestFit="1" customWidth="1"/>
    <col min="5131" max="5131" width="1.36328125" style="9" customWidth="1"/>
    <col min="5132" max="5132" width="4.90625" style="9" bestFit="1" customWidth="1"/>
    <col min="5133" max="5133" width="2.6328125" style="9" customWidth="1"/>
    <col min="5134" max="5134" width="4.90625" style="9" bestFit="1" customWidth="1"/>
    <col min="5135" max="5135" width="1.36328125" style="9" customWidth="1"/>
    <col min="5136" max="5136" width="4.36328125" style="9" bestFit="1" customWidth="1"/>
    <col min="5137" max="5137" width="2.26953125" style="9" customWidth="1"/>
    <col min="5138" max="5138" width="4.26953125" style="9" bestFit="1" customWidth="1"/>
    <col min="5139" max="5139" width="1.36328125" style="9" customWidth="1"/>
    <col min="5140" max="5140" width="4.90625" style="9" bestFit="1" customWidth="1"/>
    <col min="5141" max="5141" width="2.6328125" style="9" customWidth="1"/>
    <col min="5142" max="5142" width="4.90625" style="9" bestFit="1" customWidth="1"/>
    <col min="5143" max="5143" width="1.26953125" style="9" customWidth="1"/>
    <col min="5144" max="5144" width="4.26953125" style="9" bestFit="1" customWidth="1"/>
    <col min="5145" max="5145" width="2.6328125" style="9" customWidth="1"/>
    <col min="5146" max="5146" width="4.7265625" style="9" bestFit="1" customWidth="1"/>
    <col min="5147" max="5147" width="1.453125" style="9" customWidth="1"/>
    <col min="5148" max="5148" width="4.26953125" style="9" bestFit="1" customWidth="1"/>
    <col min="5149" max="5149" width="2.6328125" style="9" customWidth="1"/>
    <col min="5150" max="5150" width="3" style="9" customWidth="1"/>
    <col min="5151" max="5151" width="3.36328125" style="9" customWidth="1"/>
    <col min="5152" max="5152" width="1.36328125" style="9" customWidth="1"/>
    <col min="5153" max="5153" width="4.26953125" style="9" bestFit="1" customWidth="1"/>
    <col min="5154" max="5155" width="2.6328125" style="9" customWidth="1"/>
    <col min="5156" max="5156" width="4.7265625" style="9" bestFit="1" customWidth="1"/>
    <col min="5157" max="5157" width="1.36328125" style="9" customWidth="1"/>
    <col min="5158" max="5158" width="4.26953125" style="9" bestFit="1" customWidth="1"/>
    <col min="5159" max="5160" width="2.90625" style="9" customWidth="1"/>
    <col min="5161" max="5161" width="4.26953125" style="9" bestFit="1" customWidth="1"/>
    <col min="5162" max="5162" width="1.36328125" style="9" customWidth="1"/>
    <col min="5163" max="5163" width="4.26953125" style="9" bestFit="1" customWidth="1"/>
    <col min="5164" max="5164" width="2.6328125" style="9" customWidth="1"/>
    <col min="5165" max="5165" width="4.7265625" style="9" bestFit="1" customWidth="1"/>
    <col min="5166" max="5166" width="1.36328125" style="9" customWidth="1"/>
    <col min="5167" max="5167" width="4.90625" style="9" bestFit="1" customWidth="1"/>
    <col min="5168" max="5168" width="2.6328125" style="9" customWidth="1"/>
    <col min="5169" max="5169" width="4.90625" style="9" bestFit="1" customWidth="1"/>
    <col min="5170" max="5170" width="1.6328125" style="9" customWidth="1"/>
    <col min="5171" max="5171" width="4.26953125" style="9" bestFit="1" customWidth="1"/>
    <col min="5172" max="5172" width="2.36328125" style="9" customWidth="1"/>
    <col min="5173" max="5173" width="4.26953125" style="9" bestFit="1" customWidth="1"/>
    <col min="5174" max="5174" width="1.36328125" style="9" customWidth="1"/>
    <col min="5175" max="5175" width="4.90625" style="9" bestFit="1" customWidth="1"/>
    <col min="5176" max="5176" width="2.6328125" style="9" customWidth="1"/>
    <col min="5177" max="5177" width="4.90625" style="9" bestFit="1" customWidth="1"/>
    <col min="5178" max="5178" width="1.36328125" style="9" customWidth="1"/>
    <col min="5179" max="5179" width="4.26953125" style="9" bestFit="1" customWidth="1"/>
    <col min="5180" max="5180" width="10.90625" style="9" bestFit="1" customWidth="1"/>
    <col min="5181" max="5181" width="4.08984375" style="9" bestFit="1" customWidth="1"/>
    <col min="5182" max="5182" width="1.36328125" style="9" customWidth="1"/>
    <col min="5183" max="5183" width="4.26953125" style="9" bestFit="1" customWidth="1"/>
    <col min="5184" max="5184" width="2.453125" style="9" customWidth="1"/>
    <col min="5185" max="5185" width="4.26953125" style="9" bestFit="1" customWidth="1"/>
    <col min="5186" max="5186" width="1.36328125" style="9" customWidth="1"/>
    <col min="5187" max="5187" width="4.08984375" style="9" bestFit="1" customWidth="1"/>
    <col min="5188" max="5188" width="2.36328125" style="9" customWidth="1"/>
    <col min="5189" max="5376" width="8.7265625" style="9"/>
    <col min="5377" max="5377" width="2.453125" style="9" customWidth="1"/>
    <col min="5378" max="5378" width="4.08984375" style="9" bestFit="1" customWidth="1"/>
    <col min="5379" max="5379" width="1.36328125" style="9" customWidth="1"/>
    <col min="5380" max="5380" width="4.26953125" style="9" bestFit="1" customWidth="1"/>
    <col min="5381" max="5381" width="2.6328125" style="9" customWidth="1"/>
    <col min="5382" max="5382" width="4.453125" style="9" bestFit="1" customWidth="1"/>
    <col min="5383" max="5383" width="1.36328125" style="9" customWidth="1"/>
    <col min="5384" max="5384" width="4.08984375" style="9" bestFit="1" customWidth="1"/>
    <col min="5385" max="5385" width="10.90625" style="9" bestFit="1" customWidth="1"/>
    <col min="5386" max="5386" width="4.26953125" style="9" bestFit="1" customWidth="1"/>
    <col min="5387" max="5387" width="1.36328125" style="9" customWidth="1"/>
    <col min="5388" max="5388" width="4.90625" style="9" bestFit="1" customWidth="1"/>
    <col min="5389" max="5389" width="2.6328125" style="9" customWidth="1"/>
    <col min="5390" max="5390" width="4.90625" style="9" bestFit="1" customWidth="1"/>
    <col min="5391" max="5391" width="1.36328125" style="9" customWidth="1"/>
    <col min="5392" max="5392" width="4.36328125" style="9" bestFit="1" customWidth="1"/>
    <col min="5393" max="5393" width="2.26953125" style="9" customWidth="1"/>
    <col min="5394" max="5394" width="4.26953125" style="9" bestFit="1" customWidth="1"/>
    <col min="5395" max="5395" width="1.36328125" style="9" customWidth="1"/>
    <col min="5396" max="5396" width="4.90625" style="9" bestFit="1" customWidth="1"/>
    <col min="5397" max="5397" width="2.6328125" style="9" customWidth="1"/>
    <col min="5398" max="5398" width="4.90625" style="9" bestFit="1" customWidth="1"/>
    <col min="5399" max="5399" width="1.26953125" style="9" customWidth="1"/>
    <col min="5400" max="5400" width="4.26953125" style="9" bestFit="1" customWidth="1"/>
    <col min="5401" max="5401" width="2.6328125" style="9" customWidth="1"/>
    <col min="5402" max="5402" width="4.7265625" style="9" bestFit="1" customWidth="1"/>
    <col min="5403" max="5403" width="1.453125" style="9" customWidth="1"/>
    <col min="5404" max="5404" width="4.26953125" style="9" bestFit="1" customWidth="1"/>
    <col min="5405" max="5405" width="2.6328125" style="9" customWidth="1"/>
    <col min="5406" max="5406" width="3" style="9" customWidth="1"/>
    <col min="5407" max="5407" width="3.36328125" style="9" customWidth="1"/>
    <col min="5408" max="5408" width="1.36328125" style="9" customWidth="1"/>
    <col min="5409" max="5409" width="4.26953125" style="9" bestFit="1" customWidth="1"/>
    <col min="5410" max="5411" width="2.6328125" style="9" customWidth="1"/>
    <col min="5412" max="5412" width="4.7265625" style="9" bestFit="1" customWidth="1"/>
    <col min="5413" max="5413" width="1.36328125" style="9" customWidth="1"/>
    <col min="5414" max="5414" width="4.26953125" style="9" bestFit="1" customWidth="1"/>
    <col min="5415" max="5416" width="2.90625" style="9" customWidth="1"/>
    <col min="5417" max="5417" width="4.26953125" style="9" bestFit="1" customWidth="1"/>
    <col min="5418" max="5418" width="1.36328125" style="9" customWidth="1"/>
    <col min="5419" max="5419" width="4.26953125" style="9" bestFit="1" customWidth="1"/>
    <col min="5420" max="5420" width="2.6328125" style="9" customWidth="1"/>
    <col min="5421" max="5421" width="4.7265625" style="9" bestFit="1" customWidth="1"/>
    <col min="5422" max="5422" width="1.36328125" style="9" customWidth="1"/>
    <col min="5423" max="5423" width="4.90625" style="9" bestFit="1" customWidth="1"/>
    <col min="5424" max="5424" width="2.6328125" style="9" customWidth="1"/>
    <col min="5425" max="5425" width="4.90625" style="9" bestFit="1" customWidth="1"/>
    <col min="5426" max="5426" width="1.6328125" style="9" customWidth="1"/>
    <col min="5427" max="5427" width="4.26953125" style="9" bestFit="1" customWidth="1"/>
    <col min="5428" max="5428" width="2.36328125" style="9" customWidth="1"/>
    <col min="5429" max="5429" width="4.26953125" style="9" bestFit="1" customWidth="1"/>
    <col min="5430" max="5430" width="1.36328125" style="9" customWidth="1"/>
    <col min="5431" max="5431" width="4.90625" style="9" bestFit="1" customWidth="1"/>
    <col min="5432" max="5432" width="2.6328125" style="9" customWidth="1"/>
    <col min="5433" max="5433" width="4.90625" style="9" bestFit="1" customWidth="1"/>
    <col min="5434" max="5434" width="1.36328125" style="9" customWidth="1"/>
    <col min="5435" max="5435" width="4.26953125" style="9" bestFit="1" customWidth="1"/>
    <col min="5436" max="5436" width="10.90625" style="9" bestFit="1" customWidth="1"/>
    <col min="5437" max="5437" width="4.08984375" style="9" bestFit="1" customWidth="1"/>
    <col min="5438" max="5438" width="1.36328125" style="9" customWidth="1"/>
    <col min="5439" max="5439" width="4.26953125" style="9" bestFit="1" customWidth="1"/>
    <col min="5440" max="5440" width="2.453125" style="9" customWidth="1"/>
    <col min="5441" max="5441" width="4.26953125" style="9" bestFit="1" customWidth="1"/>
    <col min="5442" max="5442" width="1.36328125" style="9" customWidth="1"/>
    <col min="5443" max="5443" width="4.08984375" style="9" bestFit="1" customWidth="1"/>
    <col min="5444" max="5444" width="2.36328125" style="9" customWidth="1"/>
    <col min="5445" max="5632" width="8.7265625" style="9"/>
    <col min="5633" max="5633" width="2.453125" style="9" customWidth="1"/>
    <col min="5634" max="5634" width="4.08984375" style="9" bestFit="1" customWidth="1"/>
    <col min="5635" max="5635" width="1.36328125" style="9" customWidth="1"/>
    <col min="5636" max="5636" width="4.26953125" style="9" bestFit="1" customWidth="1"/>
    <col min="5637" max="5637" width="2.6328125" style="9" customWidth="1"/>
    <col min="5638" max="5638" width="4.453125" style="9" bestFit="1" customWidth="1"/>
    <col min="5639" max="5639" width="1.36328125" style="9" customWidth="1"/>
    <col min="5640" max="5640" width="4.08984375" style="9" bestFit="1" customWidth="1"/>
    <col min="5641" max="5641" width="10.90625" style="9" bestFit="1" customWidth="1"/>
    <col min="5642" max="5642" width="4.26953125" style="9" bestFit="1" customWidth="1"/>
    <col min="5643" max="5643" width="1.36328125" style="9" customWidth="1"/>
    <col min="5644" max="5644" width="4.90625" style="9" bestFit="1" customWidth="1"/>
    <col min="5645" max="5645" width="2.6328125" style="9" customWidth="1"/>
    <col min="5646" max="5646" width="4.90625" style="9" bestFit="1" customWidth="1"/>
    <col min="5647" max="5647" width="1.36328125" style="9" customWidth="1"/>
    <col min="5648" max="5648" width="4.36328125" style="9" bestFit="1" customWidth="1"/>
    <col min="5649" max="5649" width="2.26953125" style="9" customWidth="1"/>
    <col min="5650" max="5650" width="4.26953125" style="9" bestFit="1" customWidth="1"/>
    <col min="5651" max="5651" width="1.36328125" style="9" customWidth="1"/>
    <col min="5652" max="5652" width="4.90625" style="9" bestFit="1" customWidth="1"/>
    <col min="5653" max="5653" width="2.6328125" style="9" customWidth="1"/>
    <col min="5654" max="5654" width="4.90625" style="9" bestFit="1" customWidth="1"/>
    <col min="5655" max="5655" width="1.26953125" style="9" customWidth="1"/>
    <col min="5656" max="5656" width="4.26953125" style="9" bestFit="1" customWidth="1"/>
    <col min="5657" max="5657" width="2.6328125" style="9" customWidth="1"/>
    <col min="5658" max="5658" width="4.7265625" style="9" bestFit="1" customWidth="1"/>
    <col min="5659" max="5659" width="1.453125" style="9" customWidth="1"/>
    <col min="5660" max="5660" width="4.26953125" style="9" bestFit="1" customWidth="1"/>
    <col min="5661" max="5661" width="2.6328125" style="9" customWidth="1"/>
    <col min="5662" max="5662" width="3" style="9" customWidth="1"/>
    <col min="5663" max="5663" width="3.36328125" style="9" customWidth="1"/>
    <col min="5664" max="5664" width="1.36328125" style="9" customWidth="1"/>
    <col min="5665" max="5665" width="4.26953125" style="9" bestFit="1" customWidth="1"/>
    <col min="5666" max="5667" width="2.6328125" style="9" customWidth="1"/>
    <col min="5668" max="5668" width="4.7265625" style="9" bestFit="1" customWidth="1"/>
    <col min="5669" max="5669" width="1.36328125" style="9" customWidth="1"/>
    <col min="5670" max="5670" width="4.26953125" style="9" bestFit="1" customWidth="1"/>
    <col min="5671" max="5672" width="2.90625" style="9" customWidth="1"/>
    <col min="5673" max="5673" width="4.26953125" style="9" bestFit="1" customWidth="1"/>
    <col min="5674" max="5674" width="1.36328125" style="9" customWidth="1"/>
    <col min="5675" max="5675" width="4.26953125" style="9" bestFit="1" customWidth="1"/>
    <col min="5676" max="5676" width="2.6328125" style="9" customWidth="1"/>
    <col min="5677" max="5677" width="4.7265625" style="9" bestFit="1" customWidth="1"/>
    <col min="5678" max="5678" width="1.36328125" style="9" customWidth="1"/>
    <col min="5679" max="5679" width="4.90625" style="9" bestFit="1" customWidth="1"/>
    <col min="5680" max="5680" width="2.6328125" style="9" customWidth="1"/>
    <col min="5681" max="5681" width="4.90625" style="9" bestFit="1" customWidth="1"/>
    <col min="5682" max="5682" width="1.6328125" style="9" customWidth="1"/>
    <col min="5683" max="5683" width="4.26953125" style="9" bestFit="1" customWidth="1"/>
    <col min="5684" max="5684" width="2.36328125" style="9" customWidth="1"/>
    <col min="5685" max="5685" width="4.26953125" style="9" bestFit="1" customWidth="1"/>
    <col min="5686" max="5686" width="1.36328125" style="9" customWidth="1"/>
    <col min="5687" max="5687" width="4.90625" style="9" bestFit="1" customWidth="1"/>
    <col min="5688" max="5688" width="2.6328125" style="9" customWidth="1"/>
    <col min="5689" max="5689" width="4.90625" style="9" bestFit="1" customWidth="1"/>
    <col min="5690" max="5690" width="1.36328125" style="9" customWidth="1"/>
    <col min="5691" max="5691" width="4.26953125" style="9" bestFit="1" customWidth="1"/>
    <col min="5692" max="5692" width="10.90625" style="9" bestFit="1" customWidth="1"/>
    <col min="5693" max="5693" width="4.08984375" style="9" bestFit="1" customWidth="1"/>
    <col min="5694" max="5694" width="1.36328125" style="9" customWidth="1"/>
    <col min="5695" max="5695" width="4.26953125" style="9" bestFit="1" customWidth="1"/>
    <col min="5696" max="5696" width="2.453125" style="9" customWidth="1"/>
    <col min="5697" max="5697" width="4.26953125" style="9" bestFit="1" customWidth="1"/>
    <col min="5698" max="5698" width="1.36328125" style="9" customWidth="1"/>
    <col min="5699" max="5699" width="4.08984375" style="9" bestFit="1" customWidth="1"/>
    <col min="5700" max="5700" width="2.36328125" style="9" customWidth="1"/>
    <col min="5701" max="5888" width="8.7265625" style="9"/>
    <col min="5889" max="5889" width="2.453125" style="9" customWidth="1"/>
    <col min="5890" max="5890" width="4.08984375" style="9" bestFit="1" customWidth="1"/>
    <col min="5891" max="5891" width="1.36328125" style="9" customWidth="1"/>
    <col min="5892" max="5892" width="4.26953125" style="9" bestFit="1" customWidth="1"/>
    <col min="5893" max="5893" width="2.6328125" style="9" customWidth="1"/>
    <col min="5894" max="5894" width="4.453125" style="9" bestFit="1" customWidth="1"/>
    <col min="5895" max="5895" width="1.36328125" style="9" customWidth="1"/>
    <col min="5896" max="5896" width="4.08984375" style="9" bestFit="1" customWidth="1"/>
    <col min="5897" max="5897" width="10.90625" style="9" bestFit="1" customWidth="1"/>
    <col min="5898" max="5898" width="4.26953125" style="9" bestFit="1" customWidth="1"/>
    <col min="5899" max="5899" width="1.36328125" style="9" customWidth="1"/>
    <col min="5900" max="5900" width="4.90625" style="9" bestFit="1" customWidth="1"/>
    <col min="5901" max="5901" width="2.6328125" style="9" customWidth="1"/>
    <col min="5902" max="5902" width="4.90625" style="9" bestFit="1" customWidth="1"/>
    <col min="5903" max="5903" width="1.36328125" style="9" customWidth="1"/>
    <col min="5904" max="5904" width="4.36328125" style="9" bestFit="1" customWidth="1"/>
    <col min="5905" max="5905" width="2.26953125" style="9" customWidth="1"/>
    <col min="5906" max="5906" width="4.26953125" style="9" bestFit="1" customWidth="1"/>
    <col min="5907" max="5907" width="1.36328125" style="9" customWidth="1"/>
    <col min="5908" max="5908" width="4.90625" style="9" bestFit="1" customWidth="1"/>
    <col min="5909" max="5909" width="2.6328125" style="9" customWidth="1"/>
    <col min="5910" max="5910" width="4.90625" style="9" bestFit="1" customWidth="1"/>
    <col min="5911" max="5911" width="1.26953125" style="9" customWidth="1"/>
    <col min="5912" max="5912" width="4.26953125" style="9" bestFit="1" customWidth="1"/>
    <col min="5913" max="5913" width="2.6328125" style="9" customWidth="1"/>
    <col min="5914" max="5914" width="4.7265625" style="9" bestFit="1" customWidth="1"/>
    <col min="5915" max="5915" width="1.453125" style="9" customWidth="1"/>
    <col min="5916" max="5916" width="4.26953125" style="9" bestFit="1" customWidth="1"/>
    <col min="5917" max="5917" width="2.6328125" style="9" customWidth="1"/>
    <col min="5918" max="5918" width="3" style="9" customWidth="1"/>
    <col min="5919" max="5919" width="3.36328125" style="9" customWidth="1"/>
    <col min="5920" max="5920" width="1.36328125" style="9" customWidth="1"/>
    <col min="5921" max="5921" width="4.26953125" style="9" bestFit="1" customWidth="1"/>
    <col min="5922" max="5923" width="2.6328125" style="9" customWidth="1"/>
    <col min="5924" max="5924" width="4.7265625" style="9" bestFit="1" customWidth="1"/>
    <col min="5925" max="5925" width="1.36328125" style="9" customWidth="1"/>
    <col min="5926" max="5926" width="4.26953125" style="9" bestFit="1" customWidth="1"/>
    <col min="5927" max="5928" width="2.90625" style="9" customWidth="1"/>
    <col min="5929" max="5929" width="4.26953125" style="9" bestFit="1" customWidth="1"/>
    <col min="5930" max="5930" width="1.36328125" style="9" customWidth="1"/>
    <col min="5931" max="5931" width="4.26953125" style="9" bestFit="1" customWidth="1"/>
    <col min="5932" max="5932" width="2.6328125" style="9" customWidth="1"/>
    <col min="5933" max="5933" width="4.7265625" style="9" bestFit="1" customWidth="1"/>
    <col min="5934" max="5934" width="1.36328125" style="9" customWidth="1"/>
    <col min="5935" max="5935" width="4.90625" style="9" bestFit="1" customWidth="1"/>
    <col min="5936" max="5936" width="2.6328125" style="9" customWidth="1"/>
    <col min="5937" max="5937" width="4.90625" style="9" bestFit="1" customWidth="1"/>
    <col min="5938" max="5938" width="1.6328125" style="9" customWidth="1"/>
    <col min="5939" max="5939" width="4.26953125" style="9" bestFit="1" customWidth="1"/>
    <col min="5940" max="5940" width="2.36328125" style="9" customWidth="1"/>
    <col min="5941" max="5941" width="4.26953125" style="9" bestFit="1" customWidth="1"/>
    <col min="5942" max="5942" width="1.36328125" style="9" customWidth="1"/>
    <col min="5943" max="5943" width="4.90625" style="9" bestFit="1" customWidth="1"/>
    <col min="5944" max="5944" width="2.6328125" style="9" customWidth="1"/>
    <col min="5945" max="5945" width="4.90625" style="9" bestFit="1" customWidth="1"/>
    <col min="5946" max="5946" width="1.36328125" style="9" customWidth="1"/>
    <col min="5947" max="5947" width="4.26953125" style="9" bestFit="1" customWidth="1"/>
    <col min="5948" max="5948" width="10.90625" style="9" bestFit="1" customWidth="1"/>
    <col min="5949" max="5949" width="4.08984375" style="9" bestFit="1" customWidth="1"/>
    <col min="5950" max="5950" width="1.36328125" style="9" customWidth="1"/>
    <col min="5951" max="5951" width="4.26953125" style="9" bestFit="1" customWidth="1"/>
    <col min="5952" max="5952" width="2.453125" style="9" customWidth="1"/>
    <col min="5953" max="5953" width="4.26953125" style="9" bestFit="1" customWidth="1"/>
    <col min="5954" max="5954" width="1.36328125" style="9" customWidth="1"/>
    <col min="5955" max="5955" width="4.08984375" style="9" bestFit="1" customWidth="1"/>
    <col min="5956" max="5956" width="2.36328125" style="9" customWidth="1"/>
    <col min="5957" max="6144" width="8.7265625" style="9"/>
    <col min="6145" max="6145" width="2.453125" style="9" customWidth="1"/>
    <col min="6146" max="6146" width="4.08984375" style="9" bestFit="1" customWidth="1"/>
    <col min="6147" max="6147" width="1.36328125" style="9" customWidth="1"/>
    <col min="6148" max="6148" width="4.26953125" style="9" bestFit="1" customWidth="1"/>
    <col min="6149" max="6149" width="2.6328125" style="9" customWidth="1"/>
    <col min="6150" max="6150" width="4.453125" style="9" bestFit="1" customWidth="1"/>
    <col min="6151" max="6151" width="1.36328125" style="9" customWidth="1"/>
    <col min="6152" max="6152" width="4.08984375" style="9" bestFit="1" customWidth="1"/>
    <col min="6153" max="6153" width="10.90625" style="9" bestFit="1" customWidth="1"/>
    <col min="6154" max="6154" width="4.26953125" style="9" bestFit="1" customWidth="1"/>
    <col min="6155" max="6155" width="1.36328125" style="9" customWidth="1"/>
    <col min="6156" max="6156" width="4.90625" style="9" bestFit="1" customWidth="1"/>
    <col min="6157" max="6157" width="2.6328125" style="9" customWidth="1"/>
    <col min="6158" max="6158" width="4.90625" style="9" bestFit="1" customWidth="1"/>
    <col min="6159" max="6159" width="1.36328125" style="9" customWidth="1"/>
    <col min="6160" max="6160" width="4.36328125" style="9" bestFit="1" customWidth="1"/>
    <col min="6161" max="6161" width="2.26953125" style="9" customWidth="1"/>
    <col min="6162" max="6162" width="4.26953125" style="9" bestFit="1" customWidth="1"/>
    <col min="6163" max="6163" width="1.36328125" style="9" customWidth="1"/>
    <col min="6164" max="6164" width="4.90625" style="9" bestFit="1" customWidth="1"/>
    <col min="6165" max="6165" width="2.6328125" style="9" customWidth="1"/>
    <col min="6166" max="6166" width="4.90625" style="9" bestFit="1" customWidth="1"/>
    <col min="6167" max="6167" width="1.26953125" style="9" customWidth="1"/>
    <col min="6168" max="6168" width="4.26953125" style="9" bestFit="1" customWidth="1"/>
    <col min="6169" max="6169" width="2.6328125" style="9" customWidth="1"/>
    <col min="6170" max="6170" width="4.7265625" style="9" bestFit="1" customWidth="1"/>
    <col min="6171" max="6171" width="1.453125" style="9" customWidth="1"/>
    <col min="6172" max="6172" width="4.26953125" style="9" bestFit="1" customWidth="1"/>
    <col min="6173" max="6173" width="2.6328125" style="9" customWidth="1"/>
    <col min="6174" max="6174" width="3" style="9" customWidth="1"/>
    <col min="6175" max="6175" width="3.36328125" style="9" customWidth="1"/>
    <col min="6176" max="6176" width="1.36328125" style="9" customWidth="1"/>
    <col min="6177" max="6177" width="4.26953125" style="9" bestFit="1" customWidth="1"/>
    <col min="6178" max="6179" width="2.6328125" style="9" customWidth="1"/>
    <col min="6180" max="6180" width="4.7265625" style="9" bestFit="1" customWidth="1"/>
    <col min="6181" max="6181" width="1.36328125" style="9" customWidth="1"/>
    <col min="6182" max="6182" width="4.26953125" style="9" bestFit="1" customWidth="1"/>
    <col min="6183" max="6184" width="2.90625" style="9" customWidth="1"/>
    <col min="6185" max="6185" width="4.26953125" style="9" bestFit="1" customWidth="1"/>
    <col min="6186" max="6186" width="1.36328125" style="9" customWidth="1"/>
    <col min="6187" max="6187" width="4.26953125" style="9" bestFit="1" customWidth="1"/>
    <col min="6188" max="6188" width="2.6328125" style="9" customWidth="1"/>
    <col min="6189" max="6189" width="4.7265625" style="9" bestFit="1" customWidth="1"/>
    <col min="6190" max="6190" width="1.36328125" style="9" customWidth="1"/>
    <col min="6191" max="6191" width="4.90625" style="9" bestFit="1" customWidth="1"/>
    <col min="6192" max="6192" width="2.6328125" style="9" customWidth="1"/>
    <col min="6193" max="6193" width="4.90625" style="9" bestFit="1" customWidth="1"/>
    <col min="6194" max="6194" width="1.6328125" style="9" customWidth="1"/>
    <col min="6195" max="6195" width="4.26953125" style="9" bestFit="1" customWidth="1"/>
    <col min="6196" max="6196" width="2.36328125" style="9" customWidth="1"/>
    <col min="6197" max="6197" width="4.26953125" style="9" bestFit="1" customWidth="1"/>
    <col min="6198" max="6198" width="1.36328125" style="9" customWidth="1"/>
    <col min="6199" max="6199" width="4.90625" style="9" bestFit="1" customWidth="1"/>
    <col min="6200" max="6200" width="2.6328125" style="9" customWidth="1"/>
    <col min="6201" max="6201" width="4.90625" style="9" bestFit="1" customWidth="1"/>
    <col min="6202" max="6202" width="1.36328125" style="9" customWidth="1"/>
    <col min="6203" max="6203" width="4.26953125" style="9" bestFit="1" customWidth="1"/>
    <col min="6204" max="6204" width="10.90625" style="9" bestFit="1" customWidth="1"/>
    <col min="6205" max="6205" width="4.08984375" style="9" bestFit="1" customWidth="1"/>
    <col min="6206" max="6206" width="1.36328125" style="9" customWidth="1"/>
    <col min="6207" max="6207" width="4.26953125" style="9" bestFit="1" customWidth="1"/>
    <col min="6208" max="6208" width="2.453125" style="9" customWidth="1"/>
    <col min="6209" max="6209" width="4.26953125" style="9" bestFit="1" customWidth="1"/>
    <col min="6210" max="6210" width="1.36328125" style="9" customWidth="1"/>
    <col min="6211" max="6211" width="4.08984375" style="9" bestFit="1" customWidth="1"/>
    <col min="6212" max="6212" width="2.36328125" style="9" customWidth="1"/>
    <col min="6213" max="6400" width="8.7265625" style="9"/>
    <col min="6401" max="6401" width="2.453125" style="9" customWidth="1"/>
    <col min="6402" max="6402" width="4.08984375" style="9" bestFit="1" customWidth="1"/>
    <col min="6403" max="6403" width="1.36328125" style="9" customWidth="1"/>
    <col min="6404" max="6404" width="4.26953125" style="9" bestFit="1" customWidth="1"/>
    <col min="6405" max="6405" width="2.6328125" style="9" customWidth="1"/>
    <col min="6406" max="6406" width="4.453125" style="9" bestFit="1" customWidth="1"/>
    <col min="6407" max="6407" width="1.36328125" style="9" customWidth="1"/>
    <col min="6408" max="6408" width="4.08984375" style="9" bestFit="1" customWidth="1"/>
    <col min="6409" max="6409" width="10.90625" style="9" bestFit="1" customWidth="1"/>
    <col min="6410" max="6410" width="4.26953125" style="9" bestFit="1" customWidth="1"/>
    <col min="6411" max="6411" width="1.36328125" style="9" customWidth="1"/>
    <col min="6412" max="6412" width="4.90625" style="9" bestFit="1" customWidth="1"/>
    <col min="6413" max="6413" width="2.6328125" style="9" customWidth="1"/>
    <col min="6414" max="6414" width="4.90625" style="9" bestFit="1" customWidth="1"/>
    <col min="6415" max="6415" width="1.36328125" style="9" customWidth="1"/>
    <col min="6416" max="6416" width="4.36328125" style="9" bestFit="1" customWidth="1"/>
    <col min="6417" max="6417" width="2.26953125" style="9" customWidth="1"/>
    <col min="6418" max="6418" width="4.26953125" style="9" bestFit="1" customWidth="1"/>
    <col min="6419" max="6419" width="1.36328125" style="9" customWidth="1"/>
    <col min="6420" max="6420" width="4.90625" style="9" bestFit="1" customWidth="1"/>
    <col min="6421" max="6421" width="2.6328125" style="9" customWidth="1"/>
    <col min="6422" max="6422" width="4.90625" style="9" bestFit="1" customWidth="1"/>
    <col min="6423" max="6423" width="1.26953125" style="9" customWidth="1"/>
    <col min="6424" max="6424" width="4.26953125" style="9" bestFit="1" customWidth="1"/>
    <col min="6425" max="6425" width="2.6328125" style="9" customWidth="1"/>
    <col min="6426" max="6426" width="4.7265625" style="9" bestFit="1" customWidth="1"/>
    <col min="6427" max="6427" width="1.453125" style="9" customWidth="1"/>
    <col min="6428" max="6428" width="4.26953125" style="9" bestFit="1" customWidth="1"/>
    <col min="6429" max="6429" width="2.6328125" style="9" customWidth="1"/>
    <col min="6430" max="6430" width="3" style="9" customWidth="1"/>
    <col min="6431" max="6431" width="3.36328125" style="9" customWidth="1"/>
    <col min="6432" max="6432" width="1.36328125" style="9" customWidth="1"/>
    <col min="6433" max="6433" width="4.26953125" style="9" bestFit="1" customWidth="1"/>
    <col min="6434" max="6435" width="2.6328125" style="9" customWidth="1"/>
    <col min="6436" max="6436" width="4.7265625" style="9" bestFit="1" customWidth="1"/>
    <col min="6437" max="6437" width="1.36328125" style="9" customWidth="1"/>
    <col min="6438" max="6438" width="4.26953125" style="9" bestFit="1" customWidth="1"/>
    <col min="6439" max="6440" width="2.90625" style="9" customWidth="1"/>
    <col min="6441" max="6441" width="4.26953125" style="9" bestFit="1" customWidth="1"/>
    <col min="6442" max="6442" width="1.36328125" style="9" customWidth="1"/>
    <col min="6443" max="6443" width="4.26953125" style="9" bestFit="1" customWidth="1"/>
    <col min="6444" max="6444" width="2.6328125" style="9" customWidth="1"/>
    <col min="6445" max="6445" width="4.7265625" style="9" bestFit="1" customWidth="1"/>
    <col min="6446" max="6446" width="1.36328125" style="9" customWidth="1"/>
    <col min="6447" max="6447" width="4.90625" style="9" bestFit="1" customWidth="1"/>
    <col min="6448" max="6448" width="2.6328125" style="9" customWidth="1"/>
    <col min="6449" max="6449" width="4.90625" style="9" bestFit="1" customWidth="1"/>
    <col min="6450" max="6450" width="1.6328125" style="9" customWidth="1"/>
    <col min="6451" max="6451" width="4.26953125" style="9" bestFit="1" customWidth="1"/>
    <col min="6452" max="6452" width="2.36328125" style="9" customWidth="1"/>
    <col min="6453" max="6453" width="4.26953125" style="9" bestFit="1" customWidth="1"/>
    <col min="6454" max="6454" width="1.36328125" style="9" customWidth="1"/>
    <col min="6455" max="6455" width="4.90625" style="9" bestFit="1" customWidth="1"/>
    <col min="6456" max="6456" width="2.6328125" style="9" customWidth="1"/>
    <col min="6457" max="6457" width="4.90625" style="9" bestFit="1" customWidth="1"/>
    <col min="6458" max="6458" width="1.36328125" style="9" customWidth="1"/>
    <col min="6459" max="6459" width="4.26953125" style="9" bestFit="1" customWidth="1"/>
    <col min="6460" max="6460" width="10.90625" style="9" bestFit="1" customWidth="1"/>
    <col min="6461" max="6461" width="4.08984375" style="9" bestFit="1" customWidth="1"/>
    <col min="6462" max="6462" width="1.36328125" style="9" customWidth="1"/>
    <col min="6463" max="6463" width="4.26953125" style="9" bestFit="1" customWidth="1"/>
    <col min="6464" max="6464" width="2.453125" style="9" customWidth="1"/>
    <col min="6465" max="6465" width="4.26953125" style="9" bestFit="1" customWidth="1"/>
    <col min="6466" max="6466" width="1.36328125" style="9" customWidth="1"/>
    <col min="6467" max="6467" width="4.08984375" style="9" bestFit="1" customWidth="1"/>
    <col min="6468" max="6468" width="2.36328125" style="9" customWidth="1"/>
    <col min="6469" max="6656" width="8.7265625" style="9"/>
    <col min="6657" max="6657" width="2.453125" style="9" customWidth="1"/>
    <col min="6658" max="6658" width="4.08984375" style="9" bestFit="1" customWidth="1"/>
    <col min="6659" max="6659" width="1.36328125" style="9" customWidth="1"/>
    <col min="6660" max="6660" width="4.26953125" style="9" bestFit="1" customWidth="1"/>
    <col min="6661" max="6661" width="2.6328125" style="9" customWidth="1"/>
    <col min="6662" max="6662" width="4.453125" style="9" bestFit="1" customWidth="1"/>
    <col min="6663" max="6663" width="1.36328125" style="9" customWidth="1"/>
    <col min="6664" max="6664" width="4.08984375" style="9" bestFit="1" customWidth="1"/>
    <col min="6665" max="6665" width="10.90625" style="9" bestFit="1" customWidth="1"/>
    <col min="6666" max="6666" width="4.26953125" style="9" bestFit="1" customWidth="1"/>
    <col min="6667" max="6667" width="1.36328125" style="9" customWidth="1"/>
    <col min="6668" max="6668" width="4.90625" style="9" bestFit="1" customWidth="1"/>
    <col min="6669" max="6669" width="2.6328125" style="9" customWidth="1"/>
    <col min="6670" max="6670" width="4.90625" style="9" bestFit="1" customWidth="1"/>
    <col min="6671" max="6671" width="1.36328125" style="9" customWidth="1"/>
    <col min="6672" max="6672" width="4.36328125" style="9" bestFit="1" customWidth="1"/>
    <col min="6673" max="6673" width="2.26953125" style="9" customWidth="1"/>
    <col min="6674" max="6674" width="4.26953125" style="9" bestFit="1" customWidth="1"/>
    <col min="6675" max="6675" width="1.36328125" style="9" customWidth="1"/>
    <col min="6676" max="6676" width="4.90625" style="9" bestFit="1" customWidth="1"/>
    <col min="6677" max="6677" width="2.6328125" style="9" customWidth="1"/>
    <col min="6678" max="6678" width="4.90625" style="9" bestFit="1" customWidth="1"/>
    <col min="6679" max="6679" width="1.26953125" style="9" customWidth="1"/>
    <col min="6680" max="6680" width="4.26953125" style="9" bestFit="1" customWidth="1"/>
    <col min="6681" max="6681" width="2.6328125" style="9" customWidth="1"/>
    <col min="6682" max="6682" width="4.7265625" style="9" bestFit="1" customWidth="1"/>
    <col min="6683" max="6683" width="1.453125" style="9" customWidth="1"/>
    <col min="6684" max="6684" width="4.26953125" style="9" bestFit="1" customWidth="1"/>
    <col min="6685" max="6685" width="2.6328125" style="9" customWidth="1"/>
    <col min="6686" max="6686" width="3" style="9" customWidth="1"/>
    <col min="6687" max="6687" width="3.36328125" style="9" customWidth="1"/>
    <col min="6688" max="6688" width="1.36328125" style="9" customWidth="1"/>
    <col min="6689" max="6689" width="4.26953125" style="9" bestFit="1" customWidth="1"/>
    <col min="6690" max="6691" width="2.6328125" style="9" customWidth="1"/>
    <col min="6692" max="6692" width="4.7265625" style="9" bestFit="1" customWidth="1"/>
    <col min="6693" max="6693" width="1.36328125" style="9" customWidth="1"/>
    <col min="6694" max="6694" width="4.26953125" style="9" bestFit="1" customWidth="1"/>
    <col min="6695" max="6696" width="2.90625" style="9" customWidth="1"/>
    <col min="6697" max="6697" width="4.26953125" style="9" bestFit="1" customWidth="1"/>
    <col min="6698" max="6698" width="1.36328125" style="9" customWidth="1"/>
    <col min="6699" max="6699" width="4.26953125" style="9" bestFit="1" customWidth="1"/>
    <col min="6700" max="6700" width="2.6328125" style="9" customWidth="1"/>
    <col min="6701" max="6701" width="4.7265625" style="9" bestFit="1" customWidth="1"/>
    <col min="6702" max="6702" width="1.36328125" style="9" customWidth="1"/>
    <col min="6703" max="6703" width="4.90625" style="9" bestFit="1" customWidth="1"/>
    <col min="6704" max="6704" width="2.6328125" style="9" customWidth="1"/>
    <col min="6705" max="6705" width="4.90625" style="9" bestFit="1" customWidth="1"/>
    <col min="6706" max="6706" width="1.6328125" style="9" customWidth="1"/>
    <col min="6707" max="6707" width="4.26953125" style="9" bestFit="1" customWidth="1"/>
    <col min="6708" max="6708" width="2.36328125" style="9" customWidth="1"/>
    <col min="6709" max="6709" width="4.26953125" style="9" bestFit="1" customWidth="1"/>
    <col min="6710" max="6710" width="1.36328125" style="9" customWidth="1"/>
    <col min="6711" max="6711" width="4.90625" style="9" bestFit="1" customWidth="1"/>
    <col min="6712" max="6712" width="2.6328125" style="9" customWidth="1"/>
    <col min="6713" max="6713" width="4.90625" style="9" bestFit="1" customWidth="1"/>
    <col min="6714" max="6714" width="1.36328125" style="9" customWidth="1"/>
    <col min="6715" max="6715" width="4.26953125" style="9" bestFit="1" customWidth="1"/>
    <col min="6716" max="6716" width="10.90625" style="9" bestFit="1" customWidth="1"/>
    <col min="6717" max="6717" width="4.08984375" style="9" bestFit="1" customWidth="1"/>
    <col min="6718" max="6718" width="1.36328125" style="9" customWidth="1"/>
    <col min="6719" max="6719" width="4.26953125" style="9" bestFit="1" customWidth="1"/>
    <col min="6720" max="6720" width="2.453125" style="9" customWidth="1"/>
    <col min="6721" max="6721" width="4.26953125" style="9" bestFit="1" customWidth="1"/>
    <col min="6722" max="6722" width="1.36328125" style="9" customWidth="1"/>
    <col min="6723" max="6723" width="4.08984375" style="9" bestFit="1" customWidth="1"/>
    <col min="6724" max="6724" width="2.36328125" style="9" customWidth="1"/>
    <col min="6725" max="6912" width="8.7265625" style="9"/>
    <col min="6913" max="6913" width="2.453125" style="9" customWidth="1"/>
    <col min="6914" max="6914" width="4.08984375" style="9" bestFit="1" customWidth="1"/>
    <col min="6915" max="6915" width="1.36328125" style="9" customWidth="1"/>
    <col min="6916" max="6916" width="4.26953125" style="9" bestFit="1" customWidth="1"/>
    <col min="6917" max="6917" width="2.6328125" style="9" customWidth="1"/>
    <col min="6918" max="6918" width="4.453125" style="9" bestFit="1" customWidth="1"/>
    <col min="6919" max="6919" width="1.36328125" style="9" customWidth="1"/>
    <col min="6920" max="6920" width="4.08984375" style="9" bestFit="1" customWidth="1"/>
    <col min="6921" max="6921" width="10.90625" style="9" bestFit="1" customWidth="1"/>
    <col min="6922" max="6922" width="4.26953125" style="9" bestFit="1" customWidth="1"/>
    <col min="6923" max="6923" width="1.36328125" style="9" customWidth="1"/>
    <col min="6924" max="6924" width="4.90625" style="9" bestFit="1" customWidth="1"/>
    <col min="6925" max="6925" width="2.6328125" style="9" customWidth="1"/>
    <col min="6926" max="6926" width="4.90625" style="9" bestFit="1" customWidth="1"/>
    <col min="6927" max="6927" width="1.36328125" style="9" customWidth="1"/>
    <col min="6928" max="6928" width="4.36328125" style="9" bestFit="1" customWidth="1"/>
    <col min="6929" max="6929" width="2.26953125" style="9" customWidth="1"/>
    <col min="6930" max="6930" width="4.26953125" style="9" bestFit="1" customWidth="1"/>
    <col min="6931" max="6931" width="1.36328125" style="9" customWidth="1"/>
    <col min="6932" max="6932" width="4.90625" style="9" bestFit="1" customWidth="1"/>
    <col min="6933" max="6933" width="2.6328125" style="9" customWidth="1"/>
    <col min="6934" max="6934" width="4.90625" style="9" bestFit="1" customWidth="1"/>
    <col min="6935" max="6935" width="1.26953125" style="9" customWidth="1"/>
    <col min="6936" max="6936" width="4.26953125" style="9" bestFit="1" customWidth="1"/>
    <col min="6937" max="6937" width="2.6328125" style="9" customWidth="1"/>
    <col min="6938" max="6938" width="4.7265625" style="9" bestFit="1" customWidth="1"/>
    <col min="6939" max="6939" width="1.453125" style="9" customWidth="1"/>
    <col min="6940" max="6940" width="4.26953125" style="9" bestFit="1" customWidth="1"/>
    <col min="6941" max="6941" width="2.6328125" style="9" customWidth="1"/>
    <col min="6942" max="6942" width="3" style="9" customWidth="1"/>
    <col min="6943" max="6943" width="3.36328125" style="9" customWidth="1"/>
    <col min="6944" max="6944" width="1.36328125" style="9" customWidth="1"/>
    <col min="6945" max="6945" width="4.26953125" style="9" bestFit="1" customWidth="1"/>
    <col min="6946" max="6947" width="2.6328125" style="9" customWidth="1"/>
    <col min="6948" max="6948" width="4.7265625" style="9" bestFit="1" customWidth="1"/>
    <col min="6949" max="6949" width="1.36328125" style="9" customWidth="1"/>
    <col min="6950" max="6950" width="4.26953125" style="9" bestFit="1" customWidth="1"/>
    <col min="6951" max="6952" width="2.90625" style="9" customWidth="1"/>
    <col min="6953" max="6953" width="4.26953125" style="9" bestFit="1" customWidth="1"/>
    <col min="6954" max="6954" width="1.36328125" style="9" customWidth="1"/>
    <col min="6955" max="6955" width="4.26953125" style="9" bestFit="1" customWidth="1"/>
    <col min="6956" max="6956" width="2.6328125" style="9" customWidth="1"/>
    <col min="6957" max="6957" width="4.7265625" style="9" bestFit="1" customWidth="1"/>
    <col min="6958" max="6958" width="1.36328125" style="9" customWidth="1"/>
    <col min="6959" max="6959" width="4.90625" style="9" bestFit="1" customWidth="1"/>
    <col min="6960" max="6960" width="2.6328125" style="9" customWidth="1"/>
    <col min="6961" max="6961" width="4.90625" style="9" bestFit="1" customWidth="1"/>
    <col min="6962" max="6962" width="1.6328125" style="9" customWidth="1"/>
    <col min="6963" max="6963" width="4.26953125" style="9" bestFit="1" customWidth="1"/>
    <col min="6964" max="6964" width="2.36328125" style="9" customWidth="1"/>
    <col min="6965" max="6965" width="4.26953125" style="9" bestFit="1" customWidth="1"/>
    <col min="6966" max="6966" width="1.36328125" style="9" customWidth="1"/>
    <col min="6967" max="6967" width="4.90625" style="9" bestFit="1" customWidth="1"/>
    <col min="6968" max="6968" width="2.6328125" style="9" customWidth="1"/>
    <col min="6969" max="6969" width="4.90625" style="9" bestFit="1" customWidth="1"/>
    <col min="6970" max="6970" width="1.36328125" style="9" customWidth="1"/>
    <col min="6971" max="6971" width="4.26953125" style="9" bestFit="1" customWidth="1"/>
    <col min="6972" max="6972" width="10.90625" style="9" bestFit="1" customWidth="1"/>
    <col min="6973" max="6973" width="4.08984375" style="9" bestFit="1" customWidth="1"/>
    <col min="6974" max="6974" width="1.36328125" style="9" customWidth="1"/>
    <col min="6975" max="6975" width="4.26953125" style="9" bestFit="1" customWidth="1"/>
    <col min="6976" max="6976" width="2.453125" style="9" customWidth="1"/>
    <col min="6977" max="6977" width="4.26953125" style="9" bestFit="1" customWidth="1"/>
    <col min="6978" max="6978" width="1.36328125" style="9" customWidth="1"/>
    <col min="6979" max="6979" width="4.08984375" style="9" bestFit="1" customWidth="1"/>
    <col min="6980" max="6980" width="2.36328125" style="9" customWidth="1"/>
    <col min="6981" max="7168" width="8.7265625" style="9"/>
    <col min="7169" max="7169" width="2.453125" style="9" customWidth="1"/>
    <col min="7170" max="7170" width="4.08984375" style="9" bestFit="1" customWidth="1"/>
    <col min="7171" max="7171" width="1.36328125" style="9" customWidth="1"/>
    <col min="7172" max="7172" width="4.26953125" style="9" bestFit="1" customWidth="1"/>
    <col min="7173" max="7173" width="2.6328125" style="9" customWidth="1"/>
    <col min="7174" max="7174" width="4.453125" style="9" bestFit="1" customWidth="1"/>
    <col min="7175" max="7175" width="1.36328125" style="9" customWidth="1"/>
    <col min="7176" max="7176" width="4.08984375" style="9" bestFit="1" customWidth="1"/>
    <col min="7177" max="7177" width="10.90625" style="9" bestFit="1" customWidth="1"/>
    <col min="7178" max="7178" width="4.26953125" style="9" bestFit="1" customWidth="1"/>
    <col min="7179" max="7179" width="1.36328125" style="9" customWidth="1"/>
    <col min="7180" max="7180" width="4.90625" style="9" bestFit="1" customWidth="1"/>
    <col min="7181" max="7181" width="2.6328125" style="9" customWidth="1"/>
    <col min="7182" max="7182" width="4.90625" style="9" bestFit="1" customWidth="1"/>
    <col min="7183" max="7183" width="1.36328125" style="9" customWidth="1"/>
    <col min="7184" max="7184" width="4.36328125" style="9" bestFit="1" customWidth="1"/>
    <col min="7185" max="7185" width="2.26953125" style="9" customWidth="1"/>
    <col min="7186" max="7186" width="4.26953125" style="9" bestFit="1" customWidth="1"/>
    <col min="7187" max="7187" width="1.36328125" style="9" customWidth="1"/>
    <col min="7188" max="7188" width="4.90625" style="9" bestFit="1" customWidth="1"/>
    <col min="7189" max="7189" width="2.6328125" style="9" customWidth="1"/>
    <col min="7190" max="7190" width="4.90625" style="9" bestFit="1" customWidth="1"/>
    <col min="7191" max="7191" width="1.26953125" style="9" customWidth="1"/>
    <col min="7192" max="7192" width="4.26953125" style="9" bestFit="1" customWidth="1"/>
    <col min="7193" max="7193" width="2.6328125" style="9" customWidth="1"/>
    <col min="7194" max="7194" width="4.7265625" style="9" bestFit="1" customWidth="1"/>
    <col min="7195" max="7195" width="1.453125" style="9" customWidth="1"/>
    <col min="7196" max="7196" width="4.26953125" style="9" bestFit="1" customWidth="1"/>
    <col min="7197" max="7197" width="2.6328125" style="9" customWidth="1"/>
    <col min="7198" max="7198" width="3" style="9" customWidth="1"/>
    <col min="7199" max="7199" width="3.36328125" style="9" customWidth="1"/>
    <col min="7200" max="7200" width="1.36328125" style="9" customWidth="1"/>
    <col min="7201" max="7201" width="4.26953125" style="9" bestFit="1" customWidth="1"/>
    <col min="7202" max="7203" width="2.6328125" style="9" customWidth="1"/>
    <col min="7204" max="7204" width="4.7265625" style="9" bestFit="1" customWidth="1"/>
    <col min="7205" max="7205" width="1.36328125" style="9" customWidth="1"/>
    <col min="7206" max="7206" width="4.26953125" style="9" bestFit="1" customWidth="1"/>
    <col min="7207" max="7208" width="2.90625" style="9" customWidth="1"/>
    <col min="7209" max="7209" width="4.26953125" style="9" bestFit="1" customWidth="1"/>
    <col min="7210" max="7210" width="1.36328125" style="9" customWidth="1"/>
    <col min="7211" max="7211" width="4.26953125" style="9" bestFit="1" customWidth="1"/>
    <col min="7212" max="7212" width="2.6328125" style="9" customWidth="1"/>
    <col min="7213" max="7213" width="4.7265625" style="9" bestFit="1" customWidth="1"/>
    <col min="7214" max="7214" width="1.36328125" style="9" customWidth="1"/>
    <col min="7215" max="7215" width="4.90625" style="9" bestFit="1" customWidth="1"/>
    <col min="7216" max="7216" width="2.6328125" style="9" customWidth="1"/>
    <col min="7217" max="7217" width="4.90625" style="9" bestFit="1" customWidth="1"/>
    <col min="7218" max="7218" width="1.6328125" style="9" customWidth="1"/>
    <col min="7219" max="7219" width="4.26953125" style="9" bestFit="1" customWidth="1"/>
    <col min="7220" max="7220" width="2.36328125" style="9" customWidth="1"/>
    <col min="7221" max="7221" width="4.26953125" style="9" bestFit="1" customWidth="1"/>
    <col min="7222" max="7222" width="1.36328125" style="9" customWidth="1"/>
    <col min="7223" max="7223" width="4.90625" style="9" bestFit="1" customWidth="1"/>
    <col min="7224" max="7224" width="2.6328125" style="9" customWidth="1"/>
    <col min="7225" max="7225" width="4.90625" style="9" bestFit="1" customWidth="1"/>
    <col min="7226" max="7226" width="1.36328125" style="9" customWidth="1"/>
    <col min="7227" max="7227" width="4.26953125" style="9" bestFit="1" customWidth="1"/>
    <col min="7228" max="7228" width="10.90625" style="9" bestFit="1" customWidth="1"/>
    <col min="7229" max="7229" width="4.08984375" style="9" bestFit="1" customWidth="1"/>
    <col min="7230" max="7230" width="1.36328125" style="9" customWidth="1"/>
    <col min="7231" max="7231" width="4.26953125" style="9" bestFit="1" customWidth="1"/>
    <col min="7232" max="7232" width="2.453125" style="9" customWidth="1"/>
    <col min="7233" max="7233" width="4.26953125" style="9" bestFit="1" customWidth="1"/>
    <col min="7234" max="7234" width="1.36328125" style="9" customWidth="1"/>
    <col min="7235" max="7235" width="4.08984375" style="9" bestFit="1" customWidth="1"/>
    <col min="7236" max="7236" width="2.36328125" style="9" customWidth="1"/>
    <col min="7237" max="7424" width="8.7265625" style="9"/>
    <col min="7425" max="7425" width="2.453125" style="9" customWidth="1"/>
    <col min="7426" max="7426" width="4.08984375" style="9" bestFit="1" customWidth="1"/>
    <col min="7427" max="7427" width="1.36328125" style="9" customWidth="1"/>
    <col min="7428" max="7428" width="4.26953125" style="9" bestFit="1" customWidth="1"/>
    <col min="7429" max="7429" width="2.6328125" style="9" customWidth="1"/>
    <col min="7430" max="7430" width="4.453125" style="9" bestFit="1" customWidth="1"/>
    <col min="7431" max="7431" width="1.36328125" style="9" customWidth="1"/>
    <col min="7432" max="7432" width="4.08984375" style="9" bestFit="1" customWidth="1"/>
    <col min="7433" max="7433" width="10.90625" style="9" bestFit="1" customWidth="1"/>
    <col min="7434" max="7434" width="4.26953125" style="9" bestFit="1" customWidth="1"/>
    <col min="7435" max="7435" width="1.36328125" style="9" customWidth="1"/>
    <col min="7436" max="7436" width="4.90625" style="9" bestFit="1" customWidth="1"/>
    <col min="7437" max="7437" width="2.6328125" style="9" customWidth="1"/>
    <col min="7438" max="7438" width="4.90625" style="9" bestFit="1" customWidth="1"/>
    <col min="7439" max="7439" width="1.36328125" style="9" customWidth="1"/>
    <col min="7440" max="7440" width="4.36328125" style="9" bestFit="1" customWidth="1"/>
    <col min="7441" max="7441" width="2.26953125" style="9" customWidth="1"/>
    <col min="7442" max="7442" width="4.26953125" style="9" bestFit="1" customWidth="1"/>
    <col min="7443" max="7443" width="1.36328125" style="9" customWidth="1"/>
    <col min="7444" max="7444" width="4.90625" style="9" bestFit="1" customWidth="1"/>
    <col min="7445" max="7445" width="2.6328125" style="9" customWidth="1"/>
    <col min="7446" max="7446" width="4.90625" style="9" bestFit="1" customWidth="1"/>
    <col min="7447" max="7447" width="1.26953125" style="9" customWidth="1"/>
    <col min="7448" max="7448" width="4.26953125" style="9" bestFit="1" customWidth="1"/>
    <col min="7449" max="7449" width="2.6328125" style="9" customWidth="1"/>
    <col min="7450" max="7450" width="4.7265625" style="9" bestFit="1" customWidth="1"/>
    <col min="7451" max="7451" width="1.453125" style="9" customWidth="1"/>
    <col min="7452" max="7452" width="4.26953125" style="9" bestFit="1" customWidth="1"/>
    <col min="7453" max="7453" width="2.6328125" style="9" customWidth="1"/>
    <col min="7454" max="7454" width="3" style="9" customWidth="1"/>
    <col min="7455" max="7455" width="3.36328125" style="9" customWidth="1"/>
    <col min="7456" max="7456" width="1.36328125" style="9" customWidth="1"/>
    <col min="7457" max="7457" width="4.26953125" style="9" bestFit="1" customWidth="1"/>
    <col min="7458" max="7459" width="2.6328125" style="9" customWidth="1"/>
    <col min="7460" max="7460" width="4.7265625" style="9" bestFit="1" customWidth="1"/>
    <col min="7461" max="7461" width="1.36328125" style="9" customWidth="1"/>
    <col min="7462" max="7462" width="4.26953125" style="9" bestFit="1" customWidth="1"/>
    <col min="7463" max="7464" width="2.90625" style="9" customWidth="1"/>
    <col min="7465" max="7465" width="4.26953125" style="9" bestFit="1" customWidth="1"/>
    <col min="7466" max="7466" width="1.36328125" style="9" customWidth="1"/>
    <col min="7467" max="7467" width="4.26953125" style="9" bestFit="1" customWidth="1"/>
    <col min="7468" max="7468" width="2.6328125" style="9" customWidth="1"/>
    <col min="7469" max="7469" width="4.7265625" style="9" bestFit="1" customWidth="1"/>
    <col min="7470" max="7470" width="1.36328125" style="9" customWidth="1"/>
    <col min="7471" max="7471" width="4.90625" style="9" bestFit="1" customWidth="1"/>
    <col min="7472" max="7472" width="2.6328125" style="9" customWidth="1"/>
    <col min="7473" max="7473" width="4.90625" style="9" bestFit="1" customWidth="1"/>
    <col min="7474" max="7474" width="1.6328125" style="9" customWidth="1"/>
    <col min="7475" max="7475" width="4.26953125" style="9" bestFit="1" customWidth="1"/>
    <col min="7476" max="7476" width="2.36328125" style="9" customWidth="1"/>
    <col min="7477" max="7477" width="4.26953125" style="9" bestFit="1" customWidth="1"/>
    <col min="7478" max="7478" width="1.36328125" style="9" customWidth="1"/>
    <col min="7479" max="7479" width="4.90625" style="9" bestFit="1" customWidth="1"/>
    <col min="7480" max="7480" width="2.6328125" style="9" customWidth="1"/>
    <col min="7481" max="7481" width="4.90625" style="9" bestFit="1" customWidth="1"/>
    <col min="7482" max="7482" width="1.36328125" style="9" customWidth="1"/>
    <col min="7483" max="7483" width="4.26953125" style="9" bestFit="1" customWidth="1"/>
    <col min="7484" max="7484" width="10.90625" style="9" bestFit="1" customWidth="1"/>
    <col min="7485" max="7485" width="4.08984375" style="9" bestFit="1" customWidth="1"/>
    <col min="7486" max="7486" width="1.36328125" style="9" customWidth="1"/>
    <col min="7487" max="7487" width="4.26953125" style="9" bestFit="1" customWidth="1"/>
    <col min="7488" max="7488" width="2.453125" style="9" customWidth="1"/>
    <col min="7489" max="7489" width="4.26953125" style="9" bestFit="1" customWidth="1"/>
    <col min="7490" max="7490" width="1.36328125" style="9" customWidth="1"/>
    <col min="7491" max="7491" width="4.08984375" style="9" bestFit="1" customWidth="1"/>
    <col min="7492" max="7492" width="2.36328125" style="9" customWidth="1"/>
    <col min="7493" max="7680" width="8.7265625" style="9"/>
    <col min="7681" max="7681" width="2.453125" style="9" customWidth="1"/>
    <col min="7682" max="7682" width="4.08984375" style="9" bestFit="1" customWidth="1"/>
    <col min="7683" max="7683" width="1.36328125" style="9" customWidth="1"/>
    <col min="7684" max="7684" width="4.26953125" style="9" bestFit="1" customWidth="1"/>
    <col min="7685" max="7685" width="2.6328125" style="9" customWidth="1"/>
    <col min="7686" max="7686" width="4.453125" style="9" bestFit="1" customWidth="1"/>
    <col min="7687" max="7687" width="1.36328125" style="9" customWidth="1"/>
    <col min="7688" max="7688" width="4.08984375" style="9" bestFit="1" customWidth="1"/>
    <col min="7689" max="7689" width="10.90625" style="9" bestFit="1" customWidth="1"/>
    <col min="7690" max="7690" width="4.26953125" style="9" bestFit="1" customWidth="1"/>
    <col min="7691" max="7691" width="1.36328125" style="9" customWidth="1"/>
    <col min="7692" max="7692" width="4.90625" style="9" bestFit="1" customWidth="1"/>
    <col min="7693" max="7693" width="2.6328125" style="9" customWidth="1"/>
    <col min="7694" max="7694" width="4.90625" style="9" bestFit="1" customWidth="1"/>
    <col min="7695" max="7695" width="1.36328125" style="9" customWidth="1"/>
    <col min="7696" max="7696" width="4.36328125" style="9" bestFit="1" customWidth="1"/>
    <col min="7697" max="7697" width="2.26953125" style="9" customWidth="1"/>
    <col min="7698" max="7698" width="4.26953125" style="9" bestFit="1" customWidth="1"/>
    <col min="7699" max="7699" width="1.36328125" style="9" customWidth="1"/>
    <col min="7700" max="7700" width="4.90625" style="9" bestFit="1" customWidth="1"/>
    <col min="7701" max="7701" width="2.6328125" style="9" customWidth="1"/>
    <col min="7702" max="7702" width="4.90625" style="9" bestFit="1" customWidth="1"/>
    <col min="7703" max="7703" width="1.26953125" style="9" customWidth="1"/>
    <col min="7704" max="7704" width="4.26953125" style="9" bestFit="1" customWidth="1"/>
    <col min="7705" max="7705" width="2.6328125" style="9" customWidth="1"/>
    <col min="7706" max="7706" width="4.7265625" style="9" bestFit="1" customWidth="1"/>
    <col min="7707" max="7707" width="1.453125" style="9" customWidth="1"/>
    <col min="7708" max="7708" width="4.26953125" style="9" bestFit="1" customWidth="1"/>
    <col min="7709" max="7709" width="2.6328125" style="9" customWidth="1"/>
    <col min="7710" max="7710" width="3" style="9" customWidth="1"/>
    <col min="7711" max="7711" width="3.36328125" style="9" customWidth="1"/>
    <col min="7712" max="7712" width="1.36328125" style="9" customWidth="1"/>
    <col min="7713" max="7713" width="4.26953125" style="9" bestFit="1" customWidth="1"/>
    <col min="7714" max="7715" width="2.6328125" style="9" customWidth="1"/>
    <col min="7716" max="7716" width="4.7265625" style="9" bestFit="1" customWidth="1"/>
    <col min="7717" max="7717" width="1.36328125" style="9" customWidth="1"/>
    <col min="7718" max="7718" width="4.26953125" style="9" bestFit="1" customWidth="1"/>
    <col min="7719" max="7720" width="2.90625" style="9" customWidth="1"/>
    <col min="7721" max="7721" width="4.26953125" style="9" bestFit="1" customWidth="1"/>
    <col min="7722" max="7722" width="1.36328125" style="9" customWidth="1"/>
    <col min="7723" max="7723" width="4.26953125" style="9" bestFit="1" customWidth="1"/>
    <col min="7724" max="7724" width="2.6328125" style="9" customWidth="1"/>
    <col min="7725" max="7725" width="4.7265625" style="9" bestFit="1" customWidth="1"/>
    <col min="7726" max="7726" width="1.36328125" style="9" customWidth="1"/>
    <col min="7727" max="7727" width="4.90625" style="9" bestFit="1" customWidth="1"/>
    <col min="7728" max="7728" width="2.6328125" style="9" customWidth="1"/>
    <col min="7729" max="7729" width="4.90625" style="9" bestFit="1" customWidth="1"/>
    <col min="7730" max="7730" width="1.6328125" style="9" customWidth="1"/>
    <col min="7731" max="7731" width="4.26953125" style="9" bestFit="1" customWidth="1"/>
    <col min="7732" max="7732" width="2.36328125" style="9" customWidth="1"/>
    <col min="7733" max="7733" width="4.26953125" style="9" bestFit="1" customWidth="1"/>
    <col min="7734" max="7734" width="1.36328125" style="9" customWidth="1"/>
    <col min="7735" max="7735" width="4.90625" style="9" bestFit="1" customWidth="1"/>
    <col min="7736" max="7736" width="2.6328125" style="9" customWidth="1"/>
    <col min="7737" max="7737" width="4.90625" style="9" bestFit="1" customWidth="1"/>
    <col min="7738" max="7738" width="1.36328125" style="9" customWidth="1"/>
    <col min="7739" max="7739" width="4.26953125" style="9" bestFit="1" customWidth="1"/>
    <col min="7740" max="7740" width="10.90625" style="9" bestFit="1" customWidth="1"/>
    <col min="7741" max="7741" width="4.08984375" style="9" bestFit="1" customWidth="1"/>
    <col min="7742" max="7742" width="1.36328125" style="9" customWidth="1"/>
    <col min="7743" max="7743" width="4.26953125" style="9" bestFit="1" customWidth="1"/>
    <col min="7744" max="7744" width="2.453125" style="9" customWidth="1"/>
    <col min="7745" max="7745" width="4.26953125" style="9" bestFit="1" customWidth="1"/>
    <col min="7746" max="7746" width="1.36328125" style="9" customWidth="1"/>
    <col min="7747" max="7747" width="4.08984375" style="9" bestFit="1" customWidth="1"/>
    <col min="7748" max="7748" width="2.36328125" style="9" customWidth="1"/>
    <col min="7749" max="7936" width="8.7265625" style="9"/>
    <col min="7937" max="7937" width="2.453125" style="9" customWidth="1"/>
    <col min="7938" max="7938" width="4.08984375" style="9" bestFit="1" customWidth="1"/>
    <col min="7939" max="7939" width="1.36328125" style="9" customWidth="1"/>
    <col min="7940" max="7940" width="4.26953125" style="9" bestFit="1" customWidth="1"/>
    <col min="7941" max="7941" width="2.6328125" style="9" customWidth="1"/>
    <col min="7942" max="7942" width="4.453125" style="9" bestFit="1" customWidth="1"/>
    <col min="7943" max="7943" width="1.36328125" style="9" customWidth="1"/>
    <col min="7944" max="7944" width="4.08984375" style="9" bestFit="1" customWidth="1"/>
    <col min="7945" max="7945" width="10.90625" style="9" bestFit="1" customWidth="1"/>
    <col min="7946" max="7946" width="4.26953125" style="9" bestFit="1" customWidth="1"/>
    <col min="7947" max="7947" width="1.36328125" style="9" customWidth="1"/>
    <col min="7948" max="7948" width="4.90625" style="9" bestFit="1" customWidth="1"/>
    <col min="7949" max="7949" width="2.6328125" style="9" customWidth="1"/>
    <col min="7950" max="7950" width="4.90625" style="9" bestFit="1" customWidth="1"/>
    <col min="7951" max="7951" width="1.36328125" style="9" customWidth="1"/>
    <col min="7952" max="7952" width="4.36328125" style="9" bestFit="1" customWidth="1"/>
    <col min="7953" max="7953" width="2.26953125" style="9" customWidth="1"/>
    <col min="7954" max="7954" width="4.26953125" style="9" bestFit="1" customWidth="1"/>
    <col min="7955" max="7955" width="1.36328125" style="9" customWidth="1"/>
    <col min="7956" max="7956" width="4.90625" style="9" bestFit="1" customWidth="1"/>
    <col min="7957" max="7957" width="2.6328125" style="9" customWidth="1"/>
    <col min="7958" max="7958" width="4.90625" style="9" bestFit="1" customWidth="1"/>
    <col min="7959" max="7959" width="1.26953125" style="9" customWidth="1"/>
    <col min="7960" max="7960" width="4.26953125" style="9" bestFit="1" customWidth="1"/>
    <col min="7961" max="7961" width="2.6328125" style="9" customWidth="1"/>
    <col min="7962" max="7962" width="4.7265625" style="9" bestFit="1" customWidth="1"/>
    <col min="7963" max="7963" width="1.453125" style="9" customWidth="1"/>
    <col min="7964" max="7964" width="4.26953125" style="9" bestFit="1" customWidth="1"/>
    <col min="7965" max="7965" width="2.6328125" style="9" customWidth="1"/>
    <col min="7966" max="7966" width="3" style="9" customWidth="1"/>
    <col min="7967" max="7967" width="3.36328125" style="9" customWidth="1"/>
    <col min="7968" max="7968" width="1.36328125" style="9" customWidth="1"/>
    <col min="7969" max="7969" width="4.26953125" style="9" bestFit="1" customWidth="1"/>
    <col min="7970" max="7971" width="2.6328125" style="9" customWidth="1"/>
    <col min="7972" max="7972" width="4.7265625" style="9" bestFit="1" customWidth="1"/>
    <col min="7973" max="7973" width="1.36328125" style="9" customWidth="1"/>
    <col min="7974" max="7974" width="4.26953125" style="9" bestFit="1" customWidth="1"/>
    <col min="7975" max="7976" width="2.90625" style="9" customWidth="1"/>
    <col min="7977" max="7977" width="4.26953125" style="9" bestFit="1" customWidth="1"/>
    <col min="7978" max="7978" width="1.36328125" style="9" customWidth="1"/>
    <col min="7979" max="7979" width="4.26953125" style="9" bestFit="1" customWidth="1"/>
    <col min="7980" max="7980" width="2.6328125" style="9" customWidth="1"/>
    <col min="7981" max="7981" width="4.7265625" style="9" bestFit="1" customWidth="1"/>
    <col min="7982" max="7982" width="1.36328125" style="9" customWidth="1"/>
    <col min="7983" max="7983" width="4.90625" style="9" bestFit="1" customWidth="1"/>
    <col min="7984" max="7984" width="2.6328125" style="9" customWidth="1"/>
    <col min="7985" max="7985" width="4.90625" style="9" bestFit="1" customWidth="1"/>
    <col min="7986" max="7986" width="1.6328125" style="9" customWidth="1"/>
    <col min="7987" max="7987" width="4.26953125" style="9" bestFit="1" customWidth="1"/>
    <col min="7988" max="7988" width="2.36328125" style="9" customWidth="1"/>
    <col min="7989" max="7989" width="4.26953125" style="9" bestFit="1" customWidth="1"/>
    <col min="7990" max="7990" width="1.36328125" style="9" customWidth="1"/>
    <col min="7991" max="7991" width="4.90625" style="9" bestFit="1" customWidth="1"/>
    <col min="7992" max="7992" width="2.6328125" style="9" customWidth="1"/>
    <col min="7993" max="7993" width="4.90625" style="9" bestFit="1" customWidth="1"/>
    <col min="7994" max="7994" width="1.36328125" style="9" customWidth="1"/>
    <col min="7995" max="7995" width="4.26953125" style="9" bestFit="1" customWidth="1"/>
    <col min="7996" max="7996" width="10.90625" style="9" bestFit="1" customWidth="1"/>
    <col min="7997" max="7997" width="4.08984375" style="9" bestFit="1" customWidth="1"/>
    <col min="7998" max="7998" width="1.36328125" style="9" customWidth="1"/>
    <col min="7999" max="7999" width="4.26953125" style="9" bestFit="1" customWidth="1"/>
    <col min="8000" max="8000" width="2.453125" style="9" customWidth="1"/>
    <col min="8001" max="8001" width="4.26953125" style="9" bestFit="1" customWidth="1"/>
    <col min="8002" max="8002" width="1.36328125" style="9" customWidth="1"/>
    <col min="8003" max="8003" width="4.08984375" style="9" bestFit="1" customWidth="1"/>
    <col min="8004" max="8004" width="2.36328125" style="9" customWidth="1"/>
    <col min="8005" max="8192" width="8.7265625" style="9"/>
    <col min="8193" max="8193" width="2.453125" style="9" customWidth="1"/>
    <col min="8194" max="8194" width="4.08984375" style="9" bestFit="1" customWidth="1"/>
    <col min="8195" max="8195" width="1.36328125" style="9" customWidth="1"/>
    <col min="8196" max="8196" width="4.26953125" style="9" bestFit="1" customWidth="1"/>
    <col min="8197" max="8197" width="2.6328125" style="9" customWidth="1"/>
    <col min="8198" max="8198" width="4.453125" style="9" bestFit="1" customWidth="1"/>
    <col min="8199" max="8199" width="1.36328125" style="9" customWidth="1"/>
    <col min="8200" max="8200" width="4.08984375" style="9" bestFit="1" customWidth="1"/>
    <col min="8201" max="8201" width="10.90625" style="9" bestFit="1" customWidth="1"/>
    <col min="8202" max="8202" width="4.26953125" style="9" bestFit="1" customWidth="1"/>
    <col min="8203" max="8203" width="1.36328125" style="9" customWidth="1"/>
    <col min="8204" max="8204" width="4.90625" style="9" bestFit="1" customWidth="1"/>
    <col min="8205" max="8205" width="2.6328125" style="9" customWidth="1"/>
    <col min="8206" max="8206" width="4.90625" style="9" bestFit="1" customWidth="1"/>
    <col min="8207" max="8207" width="1.36328125" style="9" customWidth="1"/>
    <col min="8208" max="8208" width="4.36328125" style="9" bestFit="1" customWidth="1"/>
    <col min="8209" max="8209" width="2.26953125" style="9" customWidth="1"/>
    <col min="8210" max="8210" width="4.26953125" style="9" bestFit="1" customWidth="1"/>
    <col min="8211" max="8211" width="1.36328125" style="9" customWidth="1"/>
    <col min="8212" max="8212" width="4.90625" style="9" bestFit="1" customWidth="1"/>
    <col min="8213" max="8213" width="2.6328125" style="9" customWidth="1"/>
    <col min="8214" max="8214" width="4.90625" style="9" bestFit="1" customWidth="1"/>
    <col min="8215" max="8215" width="1.26953125" style="9" customWidth="1"/>
    <col min="8216" max="8216" width="4.26953125" style="9" bestFit="1" customWidth="1"/>
    <col min="8217" max="8217" width="2.6328125" style="9" customWidth="1"/>
    <col min="8218" max="8218" width="4.7265625" style="9" bestFit="1" customWidth="1"/>
    <col min="8219" max="8219" width="1.453125" style="9" customWidth="1"/>
    <col min="8220" max="8220" width="4.26953125" style="9" bestFit="1" customWidth="1"/>
    <col min="8221" max="8221" width="2.6328125" style="9" customWidth="1"/>
    <col min="8222" max="8222" width="3" style="9" customWidth="1"/>
    <col min="8223" max="8223" width="3.36328125" style="9" customWidth="1"/>
    <col min="8224" max="8224" width="1.36328125" style="9" customWidth="1"/>
    <col min="8225" max="8225" width="4.26953125" style="9" bestFit="1" customWidth="1"/>
    <col min="8226" max="8227" width="2.6328125" style="9" customWidth="1"/>
    <col min="8228" max="8228" width="4.7265625" style="9" bestFit="1" customWidth="1"/>
    <col min="8229" max="8229" width="1.36328125" style="9" customWidth="1"/>
    <col min="8230" max="8230" width="4.26953125" style="9" bestFit="1" customWidth="1"/>
    <col min="8231" max="8232" width="2.90625" style="9" customWidth="1"/>
    <col min="8233" max="8233" width="4.26953125" style="9" bestFit="1" customWidth="1"/>
    <col min="8234" max="8234" width="1.36328125" style="9" customWidth="1"/>
    <col min="8235" max="8235" width="4.26953125" style="9" bestFit="1" customWidth="1"/>
    <col min="8236" max="8236" width="2.6328125" style="9" customWidth="1"/>
    <col min="8237" max="8237" width="4.7265625" style="9" bestFit="1" customWidth="1"/>
    <col min="8238" max="8238" width="1.36328125" style="9" customWidth="1"/>
    <col min="8239" max="8239" width="4.90625" style="9" bestFit="1" customWidth="1"/>
    <col min="8240" max="8240" width="2.6328125" style="9" customWidth="1"/>
    <col min="8241" max="8241" width="4.90625" style="9" bestFit="1" customWidth="1"/>
    <col min="8242" max="8242" width="1.6328125" style="9" customWidth="1"/>
    <col min="8243" max="8243" width="4.26953125" style="9" bestFit="1" customWidth="1"/>
    <col min="8244" max="8244" width="2.36328125" style="9" customWidth="1"/>
    <col min="8245" max="8245" width="4.26953125" style="9" bestFit="1" customWidth="1"/>
    <col min="8246" max="8246" width="1.36328125" style="9" customWidth="1"/>
    <col min="8247" max="8247" width="4.90625" style="9" bestFit="1" customWidth="1"/>
    <col min="8248" max="8248" width="2.6328125" style="9" customWidth="1"/>
    <col min="8249" max="8249" width="4.90625" style="9" bestFit="1" customWidth="1"/>
    <col min="8250" max="8250" width="1.36328125" style="9" customWidth="1"/>
    <col min="8251" max="8251" width="4.26953125" style="9" bestFit="1" customWidth="1"/>
    <col min="8252" max="8252" width="10.90625" style="9" bestFit="1" customWidth="1"/>
    <col min="8253" max="8253" width="4.08984375" style="9" bestFit="1" customWidth="1"/>
    <col min="8254" max="8254" width="1.36328125" style="9" customWidth="1"/>
    <col min="8255" max="8255" width="4.26953125" style="9" bestFit="1" customWidth="1"/>
    <col min="8256" max="8256" width="2.453125" style="9" customWidth="1"/>
    <col min="8257" max="8257" width="4.26953125" style="9" bestFit="1" customWidth="1"/>
    <col min="8258" max="8258" width="1.36328125" style="9" customWidth="1"/>
    <col min="8259" max="8259" width="4.08984375" style="9" bestFit="1" customWidth="1"/>
    <col min="8260" max="8260" width="2.36328125" style="9" customWidth="1"/>
    <col min="8261" max="8448" width="8.7265625" style="9"/>
    <col min="8449" max="8449" width="2.453125" style="9" customWidth="1"/>
    <col min="8450" max="8450" width="4.08984375" style="9" bestFit="1" customWidth="1"/>
    <col min="8451" max="8451" width="1.36328125" style="9" customWidth="1"/>
    <col min="8452" max="8452" width="4.26953125" style="9" bestFit="1" customWidth="1"/>
    <col min="8453" max="8453" width="2.6328125" style="9" customWidth="1"/>
    <col min="8454" max="8454" width="4.453125" style="9" bestFit="1" customWidth="1"/>
    <col min="8455" max="8455" width="1.36328125" style="9" customWidth="1"/>
    <col min="8456" max="8456" width="4.08984375" style="9" bestFit="1" customWidth="1"/>
    <col min="8457" max="8457" width="10.90625" style="9" bestFit="1" customWidth="1"/>
    <col min="8458" max="8458" width="4.26953125" style="9" bestFit="1" customWidth="1"/>
    <col min="8459" max="8459" width="1.36328125" style="9" customWidth="1"/>
    <col min="8460" max="8460" width="4.90625" style="9" bestFit="1" customWidth="1"/>
    <col min="8461" max="8461" width="2.6328125" style="9" customWidth="1"/>
    <col min="8462" max="8462" width="4.90625" style="9" bestFit="1" customWidth="1"/>
    <col min="8463" max="8463" width="1.36328125" style="9" customWidth="1"/>
    <col min="8464" max="8464" width="4.36328125" style="9" bestFit="1" customWidth="1"/>
    <col min="8465" max="8465" width="2.26953125" style="9" customWidth="1"/>
    <col min="8466" max="8466" width="4.26953125" style="9" bestFit="1" customWidth="1"/>
    <col min="8467" max="8467" width="1.36328125" style="9" customWidth="1"/>
    <col min="8468" max="8468" width="4.90625" style="9" bestFit="1" customWidth="1"/>
    <col min="8469" max="8469" width="2.6328125" style="9" customWidth="1"/>
    <col min="8470" max="8470" width="4.90625" style="9" bestFit="1" customWidth="1"/>
    <col min="8471" max="8471" width="1.26953125" style="9" customWidth="1"/>
    <col min="8472" max="8472" width="4.26953125" style="9" bestFit="1" customWidth="1"/>
    <col min="8473" max="8473" width="2.6328125" style="9" customWidth="1"/>
    <col min="8474" max="8474" width="4.7265625" style="9" bestFit="1" customWidth="1"/>
    <col min="8475" max="8475" width="1.453125" style="9" customWidth="1"/>
    <col min="8476" max="8476" width="4.26953125" style="9" bestFit="1" customWidth="1"/>
    <col min="8477" max="8477" width="2.6328125" style="9" customWidth="1"/>
    <col min="8478" max="8478" width="3" style="9" customWidth="1"/>
    <col min="8479" max="8479" width="3.36328125" style="9" customWidth="1"/>
    <col min="8480" max="8480" width="1.36328125" style="9" customWidth="1"/>
    <col min="8481" max="8481" width="4.26953125" style="9" bestFit="1" customWidth="1"/>
    <col min="8482" max="8483" width="2.6328125" style="9" customWidth="1"/>
    <col min="8484" max="8484" width="4.7265625" style="9" bestFit="1" customWidth="1"/>
    <col min="8485" max="8485" width="1.36328125" style="9" customWidth="1"/>
    <col min="8486" max="8486" width="4.26953125" style="9" bestFit="1" customWidth="1"/>
    <col min="8487" max="8488" width="2.90625" style="9" customWidth="1"/>
    <col min="8489" max="8489" width="4.26953125" style="9" bestFit="1" customWidth="1"/>
    <col min="8490" max="8490" width="1.36328125" style="9" customWidth="1"/>
    <col min="8491" max="8491" width="4.26953125" style="9" bestFit="1" customWidth="1"/>
    <col min="8492" max="8492" width="2.6328125" style="9" customWidth="1"/>
    <col min="8493" max="8493" width="4.7265625" style="9" bestFit="1" customWidth="1"/>
    <col min="8494" max="8494" width="1.36328125" style="9" customWidth="1"/>
    <col min="8495" max="8495" width="4.90625" style="9" bestFit="1" customWidth="1"/>
    <col min="8496" max="8496" width="2.6328125" style="9" customWidth="1"/>
    <col min="8497" max="8497" width="4.90625" style="9" bestFit="1" customWidth="1"/>
    <col min="8498" max="8498" width="1.6328125" style="9" customWidth="1"/>
    <col min="8499" max="8499" width="4.26953125" style="9" bestFit="1" customWidth="1"/>
    <col min="8500" max="8500" width="2.36328125" style="9" customWidth="1"/>
    <col min="8501" max="8501" width="4.26953125" style="9" bestFit="1" customWidth="1"/>
    <col min="8502" max="8502" width="1.36328125" style="9" customWidth="1"/>
    <col min="8503" max="8503" width="4.90625" style="9" bestFit="1" customWidth="1"/>
    <col min="8504" max="8504" width="2.6328125" style="9" customWidth="1"/>
    <col min="8505" max="8505" width="4.90625" style="9" bestFit="1" customWidth="1"/>
    <col min="8506" max="8506" width="1.36328125" style="9" customWidth="1"/>
    <col min="8507" max="8507" width="4.26953125" style="9" bestFit="1" customWidth="1"/>
    <col min="8508" max="8508" width="10.90625" style="9" bestFit="1" customWidth="1"/>
    <col min="8509" max="8509" width="4.08984375" style="9" bestFit="1" customWidth="1"/>
    <col min="8510" max="8510" width="1.36328125" style="9" customWidth="1"/>
    <col min="8511" max="8511" width="4.26953125" style="9" bestFit="1" customWidth="1"/>
    <col min="8512" max="8512" width="2.453125" style="9" customWidth="1"/>
    <col min="8513" max="8513" width="4.26953125" style="9" bestFit="1" customWidth="1"/>
    <col min="8514" max="8514" width="1.36328125" style="9" customWidth="1"/>
    <col min="8515" max="8515" width="4.08984375" style="9" bestFit="1" customWidth="1"/>
    <col min="8516" max="8516" width="2.36328125" style="9" customWidth="1"/>
    <col min="8517" max="8704" width="8.7265625" style="9"/>
    <col min="8705" max="8705" width="2.453125" style="9" customWidth="1"/>
    <col min="8706" max="8706" width="4.08984375" style="9" bestFit="1" customWidth="1"/>
    <col min="8707" max="8707" width="1.36328125" style="9" customWidth="1"/>
    <col min="8708" max="8708" width="4.26953125" style="9" bestFit="1" customWidth="1"/>
    <col min="8709" max="8709" width="2.6328125" style="9" customWidth="1"/>
    <col min="8710" max="8710" width="4.453125" style="9" bestFit="1" customWidth="1"/>
    <col min="8711" max="8711" width="1.36328125" style="9" customWidth="1"/>
    <col min="8712" max="8712" width="4.08984375" style="9" bestFit="1" customWidth="1"/>
    <col min="8713" max="8713" width="10.90625" style="9" bestFit="1" customWidth="1"/>
    <col min="8714" max="8714" width="4.26953125" style="9" bestFit="1" customWidth="1"/>
    <col min="8715" max="8715" width="1.36328125" style="9" customWidth="1"/>
    <col min="8716" max="8716" width="4.90625" style="9" bestFit="1" customWidth="1"/>
    <col min="8717" max="8717" width="2.6328125" style="9" customWidth="1"/>
    <col min="8718" max="8718" width="4.90625" style="9" bestFit="1" customWidth="1"/>
    <col min="8719" max="8719" width="1.36328125" style="9" customWidth="1"/>
    <col min="8720" max="8720" width="4.36328125" style="9" bestFit="1" customWidth="1"/>
    <col min="8721" max="8721" width="2.26953125" style="9" customWidth="1"/>
    <col min="8722" max="8722" width="4.26953125" style="9" bestFit="1" customWidth="1"/>
    <col min="8723" max="8723" width="1.36328125" style="9" customWidth="1"/>
    <col min="8724" max="8724" width="4.90625" style="9" bestFit="1" customWidth="1"/>
    <col min="8725" max="8725" width="2.6328125" style="9" customWidth="1"/>
    <col min="8726" max="8726" width="4.90625" style="9" bestFit="1" customWidth="1"/>
    <col min="8727" max="8727" width="1.26953125" style="9" customWidth="1"/>
    <col min="8728" max="8728" width="4.26953125" style="9" bestFit="1" customWidth="1"/>
    <col min="8729" max="8729" width="2.6328125" style="9" customWidth="1"/>
    <col min="8730" max="8730" width="4.7265625" style="9" bestFit="1" customWidth="1"/>
    <col min="8731" max="8731" width="1.453125" style="9" customWidth="1"/>
    <col min="8732" max="8732" width="4.26953125" style="9" bestFit="1" customWidth="1"/>
    <col min="8733" max="8733" width="2.6328125" style="9" customWidth="1"/>
    <col min="8734" max="8734" width="3" style="9" customWidth="1"/>
    <col min="8735" max="8735" width="3.36328125" style="9" customWidth="1"/>
    <col min="8736" max="8736" width="1.36328125" style="9" customWidth="1"/>
    <col min="8737" max="8737" width="4.26953125" style="9" bestFit="1" customWidth="1"/>
    <col min="8738" max="8739" width="2.6328125" style="9" customWidth="1"/>
    <col min="8740" max="8740" width="4.7265625" style="9" bestFit="1" customWidth="1"/>
    <col min="8741" max="8741" width="1.36328125" style="9" customWidth="1"/>
    <col min="8742" max="8742" width="4.26953125" style="9" bestFit="1" customWidth="1"/>
    <col min="8743" max="8744" width="2.90625" style="9" customWidth="1"/>
    <col min="8745" max="8745" width="4.26953125" style="9" bestFit="1" customWidth="1"/>
    <col min="8746" max="8746" width="1.36328125" style="9" customWidth="1"/>
    <col min="8747" max="8747" width="4.26953125" style="9" bestFit="1" customWidth="1"/>
    <col min="8748" max="8748" width="2.6328125" style="9" customWidth="1"/>
    <col min="8749" max="8749" width="4.7265625" style="9" bestFit="1" customWidth="1"/>
    <col min="8750" max="8750" width="1.36328125" style="9" customWidth="1"/>
    <col min="8751" max="8751" width="4.90625" style="9" bestFit="1" customWidth="1"/>
    <col min="8752" max="8752" width="2.6328125" style="9" customWidth="1"/>
    <col min="8753" max="8753" width="4.90625" style="9" bestFit="1" customWidth="1"/>
    <col min="8754" max="8754" width="1.6328125" style="9" customWidth="1"/>
    <col min="8755" max="8755" width="4.26953125" style="9" bestFit="1" customWidth="1"/>
    <col min="8756" max="8756" width="2.36328125" style="9" customWidth="1"/>
    <col min="8757" max="8757" width="4.26953125" style="9" bestFit="1" customWidth="1"/>
    <col min="8758" max="8758" width="1.36328125" style="9" customWidth="1"/>
    <col min="8759" max="8759" width="4.90625" style="9" bestFit="1" customWidth="1"/>
    <col min="8760" max="8760" width="2.6328125" style="9" customWidth="1"/>
    <col min="8761" max="8761" width="4.90625" style="9" bestFit="1" customWidth="1"/>
    <col min="8762" max="8762" width="1.36328125" style="9" customWidth="1"/>
    <col min="8763" max="8763" width="4.26953125" style="9" bestFit="1" customWidth="1"/>
    <col min="8764" max="8764" width="10.90625" style="9" bestFit="1" customWidth="1"/>
    <col min="8765" max="8765" width="4.08984375" style="9" bestFit="1" customWidth="1"/>
    <col min="8766" max="8766" width="1.36328125" style="9" customWidth="1"/>
    <col min="8767" max="8767" width="4.26953125" style="9" bestFit="1" customWidth="1"/>
    <col min="8768" max="8768" width="2.453125" style="9" customWidth="1"/>
    <col min="8769" max="8769" width="4.26953125" style="9" bestFit="1" customWidth="1"/>
    <col min="8770" max="8770" width="1.36328125" style="9" customWidth="1"/>
    <col min="8771" max="8771" width="4.08984375" style="9" bestFit="1" customWidth="1"/>
    <col min="8772" max="8772" width="2.36328125" style="9" customWidth="1"/>
    <col min="8773" max="8960" width="8.7265625" style="9"/>
    <col min="8961" max="8961" width="2.453125" style="9" customWidth="1"/>
    <col min="8962" max="8962" width="4.08984375" style="9" bestFit="1" customWidth="1"/>
    <col min="8963" max="8963" width="1.36328125" style="9" customWidth="1"/>
    <col min="8964" max="8964" width="4.26953125" style="9" bestFit="1" customWidth="1"/>
    <col min="8965" max="8965" width="2.6328125" style="9" customWidth="1"/>
    <col min="8966" max="8966" width="4.453125" style="9" bestFit="1" customWidth="1"/>
    <col min="8967" max="8967" width="1.36328125" style="9" customWidth="1"/>
    <col min="8968" max="8968" width="4.08984375" style="9" bestFit="1" customWidth="1"/>
    <col min="8969" max="8969" width="10.90625" style="9" bestFit="1" customWidth="1"/>
    <col min="8970" max="8970" width="4.26953125" style="9" bestFit="1" customWidth="1"/>
    <col min="8971" max="8971" width="1.36328125" style="9" customWidth="1"/>
    <col min="8972" max="8972" width="4.90625" style="9" bestFit="1" customWidth="1"/>
    <col min="8973" max="8973" width="2.6328125" style="9" customWidth="1"/>
    <col min="8974" max="8974" width="4.90625" style="9" bestFit="1" customWidth="1"/>
    <col min="8975" max="8975" width="1.36328125" style="9" customWidth="1"/>
    <col min="8976" max="8976" width="4.36328125" style="9" bestFit="1" customWidth="1"/>
    <col min="8977" max="8977" width="2.26953125" style="9" customWidth="1"/>
    <col min="8978" max="8978" width="4.26953125" style="9" bestFit="1" customWidth="1"/>
    <col min="8979" max="8979" width="1.36328125" style="9" customWidth="1"/>
    <col min="8980" max="8980" width="4.90625" style="9" bestFit="1" customWidth="1"/>
    <col min="8981" max="8981" width="2.6328125" style="9" customWidth="1"/>
    <col min="8982" max="8982" width="4.90625" style="9" bestFit="1" customWidth="1"/>
    <col min="8983" max="8983" width="1.26953125" style="9" customWidth="1"/>
    <col min="8984" max="8984" width="4.26953125" style="9" bestFit="1" customWidth="1"/>
    <col min="8985" max="8985" width="2.6328125" style="9" customWidth="1"/>
    <col min="8986" max="8986" width="4.7265625" style="9" bestFit="1" customWidth="1"/>
    <col min="8987" max="8987" width="1.453125" style="9" customWidth="1"/>
    <col min="8988" max="8988" width="4.26953125" style="9" bestFit="1" customWidth="1"/>
    <col min="8989" max="8989" width="2.6328125" style="9" customWidth="1"/>
    <col min="8990" max="8990" width="3" style="9" customWidth="1"/>
    <col min="8991" max="8991" width="3.36328125" style="9" customWidth="1"/>
    <col min="8992" max="8992" width="1.36328125" style="9" customWidth="1"/>
    <col min="8993" max="8993" width="4.26953125" style="9" bestFit="1" customWidth="1"/>
    <col min="8994" max="8995" width="2.6328125" style="9" customWidth="1"/>
    <col min="8996" max="8996" width="4.7265625" style="9" bestFit="1" customWidth="1"/>
    <col min="8997" max="8997" width="1.36328125" style="9" customWidth="1"/>
    <col min="8998" max="8998" width="4.26953125" style="9" bestFit="1" customWidth="1"/>
    <col min="8999" max="9000" width="2.90625" style="9" customWidth="1"/>
    <col min="9001" max="9001" width="4.26953125" style="9" bestFit="1" customWidth="1"/>
    <col min="9002" max="9002" width="1.36328125" style="9" customWidth="1"/>
    <col min="9003" max="9003" width="4.26953125" style="9" bestFit="1" customWidth="1"/>
    <col min="9004" max="9004" width="2.6328125" style="9" customWidth="1"/>
    <col min="9005" max="9005" width="4.7265625" style="9" bestFit="1" customWidth="1"/>
    <col min="9006" max="9006" width="1.36328125" style="9" customWidth="1"/>
    <col min="9007" max="9007" width="4.90625" style="9" bestFit="1" customWidth="1"/>
    <col min="9008" max="9008" width="2.6328125" style="9" customWidth="1"/>
    <col min="9009" max="9009" width="4.90625" style="9" bestFit="1" customWidth="1"/>
    <col min="9010" max="9010" width="1.6328125" style="9" customWidth="1"/>
    <col min="9011" max="9011" width="4.26953125" style="9" bestFit="1" customWidth="1"/>
    <col min="9012" max="9012" width="2.36328125" style="9" customWidth="1"/>
    <col min="9013" max="9013" width="4.26953125" style="9" bestFit="1" customWidth="1"/>
    <col min="9014" max="9014" width="1.36328125" style="9" customWidth="1"/>
    <col min="9015" max="9015" width="4.90625" style="9" bestFit="1" customWidth="1"/>
    <col min="9016" max="9016" width="2.6328125" style="9" customWidth="1"/>
    <col min="9017" max="9017" width="4.90625" style="9" bestFit="1" customWidth="1"/>
    <col min="9018" max="9018" width="1.36328125" style="9" customWidth="1"/>
    <col min="9019" max="9019" width="4.26953125" style="9" bestFit="1" customWidth="1"/>
    <col min="9020" max="9020" width="10.90625" style="9" bestFit="1" customWidth="1"/>
    <col min="9021" max="9021" width="4.08984375" style="9" bestFit="1" customWidth="1"/>
    <col min="9022" max="9022" width="1.36328125" style="9" customWidth="1"/>
    <col min="9023" max="9023" width="4.26953125" style="9" bestFit="1" customWidth="1"/>
    <col min="9024" max="9024" width="2.453125" style="9" customWidth="1"/>
    <col min="9025" max="9025" width="4.26953125" style="9" bestFit="1" customWidth="1"/>
    <col min="9026" max="9026" width="1.36328125" style="9" customWidth="1"/>
    <col min="9027" max="9027" width="4.08984375" style="9" bestFit="1" customWidth="1"/>
    <col min="9028" max="9028" width="2.36328125" style="9" customWidth="1"/>
    <col min="9029" max="9216" width="8.7265625" style="9"/>
    <col min="9217" max="9217" width="2.453125" style="9" customWidth="1"/>
    <col min="9218" max="9218" width="4.08984375" style="9" bestFit="1" customWidth="1"/>
    <col min="9219" max="9219" width="1.36328125" style="9" customWidth="1"/>
    <col min="9220" max="9220" width="4.26953125" style="9" bestFit="1" customWidth="1"/>
    <col min="9221" max="9221" width="2.6328125" style="9" customWidth="1"/>
    <col min="9222" max="9222" width="4.453125" style="9" bestFit="1" customWidth="1"/>
    <col min="9223" max="9223" width="1.36328125" style="9" customWidth="1"/>
    <col min="9224" max="9224" width="4.08984375" style="9" bestFit="1" customWidth="1"/>
    <col min="9225" max="9225" width="10.90625" style="9" bestFit="1" customWidth="1"/>
    <col min="9226" max="9226" width="4.26953125" style="9" bestFit="1" customWidth="1"/>
    <col min="9227" max="9227" width="1.36328125" style="9" customWidth="1"/>
    <col min="9228" max="9228" width="4.90625" style="9" bestFit="1" customWidth="1"/>
    <col min="9229" max="9229" width="2.6328125" style="9" customWidth="1"/>
    <col min="9230" max="9230" width="4.90625" style="9" bestFit="1" customWidth="1"/>
    <col min="9231" max="9231" width="1.36328125" style="9" customWidth="1"/>
    <col min="9232" max="9232" width="4.36328125" style="9" bestFit="1" customWidth="1"/>
    <col min="9233" max="9233" width="2.26953125" style="9" customWidth="1"/>
    <col min="9234" max="9234" width="4.26953125" style="9" bestFit="1" customWidth="1"/>
    <col min="9235" max="9235" width="1.36328125" style="9" customWidth="1"/>
    <col min="9236" max="9236" width="4.90625" style="9" bestFit="1" customWidth="1"/>
    <col min="9237" max="9237" width="2.6328125" style="9" customWidth="1"/>
    <col min="9238" max="9238" width="4.90625" style="9" bestFit="1" customWidth="1"/>
    <col min="9239" max="9239" width="1.26953125" style="9" customWidth="1"/>
    <col min="9240" max="9240" width="4.26953125" style="9" bestFit="1" customWidth="1"/>
    <col min="9241" max="9241" width="2.6328125" style="9" customWidth="1"/>
    <col min="9242" max="9242" width="4.7265625" style="9" bestFit="1" customWidth="1"/>
    <col min="9243" max="9243" width="1.453125" style="9" customWidth="1"/>
    <col min="9244" max="9244" width="4.26953125" style="9" bestFit="1" customWidth="1"/>
    <col min="9245" max="9245" width="2.6328125" style="9" customWidth="1"/>
    <col min="9246" max="9246" width="3" style="9" customWidth="1"/>
    <col min="9247" max="9247" width="3.36328125" style="9" customWidth="1"/>
    <col min="9248" max="9248" width="1.36328125" style="9" customWidth="1"/>
    <col min="9249" max="9249" width="4.26953125" style="9" bestFit="1" customWidth="1"/>
    <col min="9250" max="9251" width="2.6328125" style="9" customWidth="1"/>
    <col min="9252" max="9252" width="4.7265625" style="9" bestFit="1" customWidth="1"/>
    <col min="9253" max="9253" width="1.36328125" style="9" customWidth="1"/>
    <col min="9254" max="9254" width="4.26953125" style="9" bestFit="1" customWidth="1"/>
    <col min="9255" max="9256" width="2.90625" style="9" customWidth="1"/>
    <col min="9257" max="9257" width="4.26953125" style="9" bestFit="1" customWidth="1"/>
    <col min="9258" max="9258" width="1.36328125" style="9" customWidth="1"/>
    <col min="9259" max="9259" width="4.26953125" style="9" bestFit="1" customWidth="1"/>
    <col min="9260" max="9260" width="2.6328125" style="9" customWidth="1"/>
    <col min="9261" max="9261" width="4.7265625" style="9" bestFit="1" customWidth="1"/>
    <col min="9262" max="9262" width="1.36328125" style="9" customWidth="1"/>
    <col min="9263" max="9263" width="4.90625" style="9" bestFit="1" customWidth="1"/>
    <col min="9264" max="9264" width="2.6328125" style="9" customWidth="1"/>
    <col min="9265" max="9265" width="4.90625" style="9" bestFit="1" customWidth="1"/>
    <col min="9266" max="9266" width="1.6328125" style="9" customWidth="1"/>
    <col min="9267" max="9267" width="4.26953125" style="9" bestFit="1" customWidth="1"/>
    <col min="9268" max="9268" width="2.36328125" style="9" customWidth="1"/>
    <col min="9269" max="9269" width="4.26953125" style="9" bestFit="1" customWidth="1"/>
    <col min="9270" max="9270" width="1.36328125" style="9" customWidth="1"/>
    <col min="9271" max="9271" width="4.90625" style="9" bestFit="1" customWidth="1"/>
    <col min="9272" max="9272" width="2.6328125" style="9" customWidth="1"/>
    <col min="9273" max="9273" width="4.90625" style="9" bestFit="1" customWidth="1"/>
    <col min="9274" max="9274" width="1.36328125" style="9" customWidth="1"/>
    <col min="9275" max="9275" width="4.26953125" style="9" bestFit="1" customWidth="1"/>
    <col min="9276" max="9276" width="10.90625" style="9" bestFit="1" customWidth="1"/>
    <col min="9277" max="9277" width="4.08984375" style="9" bestFit="1" customWidth="1"/>
    <col min="9278" max="9278" width="1.36328125" style="9" customWidth="1"/>
    <col min="9279" max="9279" width="4.26953125" style="9" bestFit="1" customWidth="1"/>
    <col min="9280" max="9280" width="2.453125" style="9" customWidth="1"/>
    <col min="9281" max="9281" width="4.26953125" style="9" bestFit="1" customWidth="1"/>
    <col min="9282" max="9282" width="1.36328125" style="9" customWidth="1"/>
    <col min="9283" max="9283" width="4.08984375" style="9" bestFit="1" customWidth="1"/>
    <col min="9284" max="9284" width="2.36328125" style="9" customWidth="1"/>
    <col min="9285" max="9472" width="8.7265625" style="9"/>
    <col min="9473" max="9473" width="2.453125" style="9" customWidth="1"/>
    <col min="9474" max="9474" width="4.08984375" style="9" bestFit="1" customWidth="1"/>
    <col min="9475" max="9475" width="1.36328125" style="9" customWidth="1"/>
    <col min="9476" max="9476" width="4.26953125" style="9" bestFit="1" customWidth="1"/>
    <col min="9477" max="9477" width="2.6328125" style="9" customWidth="1"/>
    <col min="9478" max="9478" width="4.453125" style="9" bestFit="1" customWidth="1"/>
    <col min="9479" max="9479" width="1.36328125" style="9" customWidth="1"/>
    <col min="9480" max="9480" width="4.08984375" style="9" bestFit="1" customWidth="1"/>
    <col min="9481" max="9481" width="10.90625" style="9" bestFit="1" customWidth="1"/>
    <col min="9482" max="9482" width="4.26953125" style="9" bestFit="1" customWidth="1"/>
    <col min="9483" max="9483" width="1.36328125" style="9" customWidth="1"/>
    <col min="9484" max="9484" width="4.90625" style="9" bestFit="1" customWidth="1"/>
    <col min="9485" max="9485" width="2.6328125" style="9" customWidth="1"/>
    <col min="9486" max="9486" width="4.90625" style="9" bestFit="1" customWidth="1"/>
    <col min="9487" max="9487" width="1.36328125" style="9" customWidth="1"/>
    <col min="9488" max="9488" width="4.36328125" style="9" bestFit="1" customWidth="1"/>
    <col min="9489" max="9489" width="2.26953125" style="9" customWidth="1"/>
    <col min="9490" max="9490" width="4.26953125" style="9" bestFit="1" customWidth="1"/>
    <col min="9491" max="9491" width="1.36328125" style="9" customWidth="1"/>
    <col min="9492" max="9492" width="4.90625" style="9" bestFit="1" customWidth="1"/>
    <col min="9493" max="9493" width="2.6328125" style="9" customWidth="1"/>
    <col min="9494" max="9494" width="4.90625" style="9" bestFit="1" customWidth="1"/>
    <col min="9495" max="9495" width="1.26953125" style="9" customWidth="1"/>
    <col min="9496" max="9496" width="4.26953125" style="9" bestFit="1" customWidth="1"/>
    <col min="9497" max="9497" width="2.6328125" style="9" customWidth="1"/>
    <col min="9498" max="9498" width="4.7265625" style="9" bestFit="1" customWidth="1"/>
    <col min="9499" max="9499" width="1.453125" style="9" customWidth="1"/>
    <col min="9500" max="9500" width="4.26953125" style="9" bestFit="1" customWidth="1"/>
    <col min="9501" max="9501" width="2.6328125" style="9" customWidth="1"/>
    <col min="9502" max="9502" width="3" style="9" customWidth="1"/>
    <col min="9503" max="9503" width="3.36328125" style="9" customWidth="1"/>
    <col min="9504" max="9504" width="1.36328125" style="9" customWidth="1"/>
    <col min="9505" max="9505" width="4.26953125" style="9" bestFit="1" customWidth="1"/>
    <col min="9506" max="9507" width="2.6328125" style="9" customWidth="1"/>
    <col min="9508" max="9508" width="4.7265625" style="9" bestFit="1" customWidth="1"/>
    <col min="9509" max="9509" width="1.36328125" style="9" customWidth="1"/>
    <col min="9510" max="9510" width="4.26953125" style="9" bestFit="1" customWidth="1"/>
    <col min="9511" max="9512" width="2.90625" style="9" customWidth="1"/>
    <col min="9513" max="9513" width="4.26953125" style="9" bestFit="1" customWidth="1"/>
    <col min="9514" max="9514" width="1.36328125" style="9" customWidth="1"/>
    <col min="9515" max="9515" width="4.26953125" style="9" bestFit="1" customWidth="1"/>
    <col min="9516" max="9516" width="2.6328125" style="9" customWidth="1"/>
    <col min="9517" max="9517" width="4.7265625" style="9" bestFit="1" customWidth="1"/>
    <col min="9518" max="9518" width="1.36328125" style="9" customWidth="1"/>
    <col min="9519" max="9519" width="4.90625" style="9" bestFit="1" customWidth="1"/>
    <col min="9520" max="9520" width="2.6328125" style="9" customWidth="1"/>
    <col min="9521" max="9521" width="4.90625" style="9" bestFit="1" customWidth="1"/>
    <col min="9522" max="9522" width="1.6328125" style="9" customWidth="1"/>
    <col min="9523" max="9523" width="4.26953125" style="9" bestFit="1" customWidth="1"/>
    <col min="9524" max="9524" width="2.36328125" style="9" customWidth="1"/>
    <col min="9525" max="9525" width="4.26953125" style="9" bestFit="1" customWidth="1"/>
    <col min="9526" max="9526" width="1.36328125" style="9" customWidth="1"/>
    <col min="9527" max="9527" width="4.90625" style="9" bestFit="1" customWidth="1"/>
    <col min="9528" max="9528" width="2.6328125" style="9" customWidth="1"/>
    <col min="9529" max="9529" width="4.90625" style="9" bestFit="1" customWidth="1"/>
    <col min="9530" max="9530" width="1.36328125" style="9" customWidth="1"/>
    <col min="9531" max="9531" width="4.26953125" style="9" bestFit="1" customWidth="1"/>
    <col min="9532" max="9532" width="10.90625" style="9" bestFit="1" customWidth="1"/>
    <col min="9533" max="9533" width="4.08984375" style="9" bestFit="1" customWidth="1"/>
    <col min="9534" max="9534" width="1.36328125" style="9" customWidth="1"/>
    <col min="9535" max="9535" width="4.26953125" style="9" bestFit="1" customWidth="1"/>
    <col min="9536" max="9536" width="2.453125" style="9" customWidth="1"/>
    <col min="9537" max="9537" width="4.26953125" style="9" bestFit="1" customWidth="1"/>
    <col min="9538" max="9538" width="1.36328125" style="9" customWidth="1"/>
    <col min="9539" max="9539" width="4.08984375" style="9" bestFit="1" customWidth="1"/>
    <col min="9540" max="9540" width="2.36328125" style="9" customWidth="1"/>
    <col min="9541" max="9728" width="8.7265625" style="9"/>
    <col min="9729" max="9729" width="2.453125" style="9" customWidth="1"/>
    <col min="9730" max="9730" width="4.08984375" style="9" bestFit="1" customWidth="1"/>
    <col min="9731" max="9731" width="1.36328125" style="9" customWidth="1"/>
    <col min="9732" max="9732" width="4.26953125" style="9" bestFit="1" customWidth="1"/>
    <col min="9733" max="9733" width="2.6328125" style="9" customWidth="1"/>
    <col min="9734" max="9734" width="4.453125" style="9" bestFit="1" customWidth="1"/>
    <col min="9735" max="9735" width="1.36328125" style="9" customWidth="1"/>
    <col min="9736" max="9736" width="4.08984375" style="9" bestFit="1" customWidth="1"/>
    <col min="9737" max="9737" width="10.90625" style="9" bestFit="1" customWidth="1"/>
    <col min="9738" max="9738" width="4.26953125" style="9" bestFit="1" customWidth="1"/>
    <col min="9739" max="9739" width="1.36328125" style="9" customWidth="1"/>
    <col min="9740" max="9740" width="4.90625" style="9" bestFit="1" customWidth="1"/>
    <col min="9741" max="9741" width="2.6328125" style="9" customWidth="1"/>
    <col min="9742" max="9742" width="4.90625" style="9" bestFit="1" customWidth="1"/>
    <col min="9743" max="9743" width="1.36328125" style="9" customWidth="1"/>
    <col min="9744" max="9744" width="4.36328125" style="9" bestFit="1" customWidth="1"/>
    <col min="9745" max="9745" width="2.26953125" style="9" customWidth="1"/>
    <col min="9746" max="9746" width="4.26953125" style="9" bestFit="1" customWidth="1"/>
    <col min="9747" max="9747" width="1.36328125" style="9" customWidth="1"/>
    <col min="9748" max="9748" width="4.90625" style="9" bestFit="1" customWidth="1"/>
    <col min="9749" max="9749" width="2.6328125" style="9" customWidth="1"/>
    <col min="9750" max="9750" width="4.90625" style="9" bestFit="1" customWidth="1"/>
    <col min="9751" max="9751" width="1.26953125" style="9" customWidth="1"/>
    <col min="9752" max="9752" width="4.26953125" style="9" bestFit="1" customWidth="1"/>
    <col min="9753" max="9753" width="2.6328125" style="9" customWidth="1"/>
    <col min="9754" max="9754" width="4.7265625" style="9" bestFit="1" customWidth="1"/>
    <col min="9755" max="9755" width="1.453125" style="9" customWidth="1"/>
    <col min="9756" max="9756" width="4.26953125" style="9" bestFit="1" customWidth="1"/>
    <col min="9757" max="9757" width="2.6328125" style="9" customWidth="1"/>
    <col min="9758" max="9758" width="3" style="9" customWidth="1"/>
    <col min="9759" max="9759" width="3.36328125" style="9" customWidth="1"/>
    <col min="9760" max="9760" width="1.36328125" style="9" customWidth="1"/>
    <col min="9761" max="9761" width="4.26953125" style="9" bestFit="1" customWidth="1"/>
    <col min="9762" max="9763" width="2.6328125" style="9" customWidth="1"/>
    <col min="9764" max="9764" width="4.7265625" style="9" bestFit="1" customWidth="1"/>
    <col min="9765" max="9765" width="1.36328125" style="9" customWidth="1"/>
    <col min="9766" max="9766" width="4.26953125" style="9" bestFit="1" customWidth="1"/>
    <col min="9767" max="9768" width="2.90625" style="9" customWidth="1"/>
    <col min="9769" max="9769" width="4.26953125" style="9" bestFit="1" customWidth="1"/>
    <col min="9770" max="9770" width="1.36328125" style="9" customWidth="1"/>
    <col min="9771" max="9771" width="4.26953125" style="9" bestFit="1" customWidth="1"/>
    <col min="9772" max="9772" width="2.6328125" style="9" customWidth="1"/>
    <col min="9773" max="9773" width="4.7265625" style="9" bestFit="1" customWidth="1"/>
    <col min="9774" max="9774" width="1.36328125" style="9" customWidth="1"/>
    <col min="9775" max="9775" width="4.90625" style="9" bestFit="1" customWidth="1"/>
    <col min="9776" max="9776" width="2.6328125" style="9" customWidth="1"/>
    <col min="9777" max="9777" width="4.90625" style="9" bestFit="1" customWidth="1"/>
    <col min="9778" max="9778" width="1.6328125" style="9" customWidth="1"/>
    <col min="9779" max="9779" width="4.26953125" style="9" bestFit="1" customWidth="1"/>
    <col min="9780" max="9780" width="2.36328125" style="9" customWidth="1"/>
    <col min="9781" max="9781" width="4.26953125" style="9" bestFit="1" customWidth="1"/>
    <col min="9782" max="9782" width="1.36328125" style="9" customWidth="1"/>
    <col min="9783" max="9783" width="4.90625" style="9" bestFit="1" customWidth="1"/>
    <col min="9784" max="9784" width="2.6328125" style="9" customWidth="1"/>
    <col min="9785" max="9785" width="4.90625" style="9" bestFit="1" customWidth="1"/>
    <col min="9786" max="9786" width="1.36328125" style="9" customWidth="1"/>
    <col min="9787" max="9787" width="4.26953125" style="9" bestFit="1" customWidth="1"/>
    <col min="9788" max="9788" width="10.90625" style="9" bestFit="1" customWidth="1"/>
    <col min="9789" max="9789" width="4.08984375" style="9" bestFit="1" customWidth="1"/>
    <col min="9790" max="9790" width="1.36328125" style="9" customWidth="1"/>
    <col min="9791" max="9791" width="4.26953125" style="9" bestFit="1" customWidth="1"/>
    <col min="9792" max="9792" width="2.453125" style="9" customWidth="1"/>
    <col min="9793" max="9793" width="4.26953125" style="9" bestFit="1" customWidth="1"/>
    <col min="9794" max="9794" width="1.36328125" style="9" customWidth="1"/>
    <col min="9795" max="9795" width="4.08984375" style="9" bestFit="1" customWidth="1"/>
    <col min="9796" max="9796" width="2.36328125" style="9" customWidth="1"/>
    <col min="9797" max="9984" width="8.7265625" style="9"/>
    <col min="9985" max="9985" width="2.453125" style="9" customWidth="1"/>
    <col min="9986" max="9986" width="4.08984375" style="9" bestFit="1" customWidth="1"/>
    <col min="9987" max="9987" width="1.36328125" style="9" customWidth="1"/>
    <col min="9988" max="9988" width="4.26953125" style="9" bestFit="1" customWidth="1"/>
    <col min="9989" max="9989" width="2.6328125" style="9" customWidth="1"/>
    <col min="9990" max="9990" width="4.453125" style="9" bestFit="1" customWidth="1"/>
    <col min="9991" max="9991" width="1.36328125" style="9" customWidth="1"/>
    <col min="9992" max="9992" width="4.08984375" style="9" bestFit="1" customWidth="1"/>
    <col min="9993" max="9993" width="10.90625" style="9" bestFit="1" customWidth="1"/>
    <col min="9994" max="9994" width="4.26953125" style="9" bestFit="1" customWidth="1"/>
    <col min="9995" max="9995" width="1.36328125" style="9" customWidth="1"/>
    <col min="9996" max="9996" width="4.90625" style="9" bestFit="1" customWidth="1"/>
    <col min="9997" max="9997" width="2.6328125" style="9" customWidth="1"/>
    <col min="9998" max="9998" width="4.90625" style="9" bestFit="1" customWidth="1"/>
    <col min="9999" max="9999" width="1.36328125" style="9" customWidth="1"/>
    <col min="10000" max="10000" width="4.36328125" style="9" bestFit="1" customWidth="1"/>
    <col min="10001" max="10001" width="2.26953125" style="9" customWidth="1"/>
    <col min="10002" max="10002" width="4.26953125" style="9" bestFit="1" customWidth="1"/>
    <col min="10003" max="10003" width="1.36328125" style="9" customWidth="1"/>
    <col min="10004" max="10004" width="4.90625" style="9" bestFit="1" customWidth="1"/>
    <col min="10005" max="10005" width="2.6328125" style="9" customWidth="1"/>
    <col min="10006" max="10006" width="4.90625" style="9" bestFit="1" customWidth="1"/>
    <col min="10007" max="10007" width="1.26953125" style="9" customWidth="1"/>
    <col min="10008" max="10008" width="4.26953125" style="9" bestFit="1" customWidth="1"/>
    <col min="10009" max="10009" width="2.6328125" style="9" customWidth="1"/>
    <col min="10010" max="10010" width="4.7265625" style="9" bestFit="1" customWidth="1"/>
    <col min="10011" max="10011" width="1.453125" style="9" customWidth="1"/>
    <col min="10012" max="10012" width="4.26953125" style="9" bestFit="1" customWidth="1"/>
    <col min="10013" max="10013" width="2.6328125" style="9" customWidth="1"/>
    <col min="10014" max="10014" width="3" style="9" customWidth="1"/>
    <col min="10015" max="10015" width="3.36328125" style="9" customWidth="1"/>
    <col min="10016" max="10016" width="1.36328125" style="9" customWidth="1"/>
    <col min="10017" max="10017" width="4.26953125" style="9" bestFit="1" customWidth="1"/>
    <col min="10018" max="10019" width="2.6328125" style="9" customWidth="1"/>
    <col min="10020" max="10020" width="4.7265625" style="9" bestFit="1" customWidth="1"/>
    <col min="10021" max="10021" width="1.36328125" style="9" customWidth="1"/>
    <col min="10022" max="10022" width="4.26953125" style="9" bestFit="1" customWidth="1"/>
    <col min="10023" max="10024" width="2.90625" style="9" customWidth="1"/>
    <col min="10025" max="10025" width="4.26953125" style="9" bestFit="1" customWidth="1"/>
    <col min="10026" max="10026" width="1.36328125" style="9" customWidth="1"/>
    <col min="10027" max="10027" width="4.26953125" style="9" bestFit="1" customWidth="1"/>
    <col min="10028" max="10028" width="2.6328125" style="9" customWidth="1"/>
    <col min="10029" max="10029" width="4.7265625" style="9" bestFit="1" customWidth="1"/>
    <col min="10030" max="10030" width="1.36328125" style="9" customWidth="1"/>
    <col min="10031" max="10031" width="4.90625" style="9" bestFit="1" customWidth="1"/>
    <col min="10032" max="10032" width="2.6328125" style="9" customWidth="1"/>
    <col min="10033" max="10033" width="4.90625" style="9" bestFit="1" customWidth="1"/>
    <col min="10034" max="10034" width="1.6328125" style="9" customWidth="1"/>
    <col min="10035" max="10035" width="4.26953125" style="9" bestFit="1" customWidth="1"/>
    <col min="10036" max="10036" width="2.36328125" style="9" customWidth="1"/>
    <col min="10037" max="10037" width="4.26953125" style="9" bestFit="1" customWidth="1"/>
    <col min="10038" max="10038" width="1.36328125" style="9" customWidth="1"/>
    <col min="10039" max="10039" width="4.90625" style="9" bestFit="1" customWidth="1"/>
    <col min="10040" max="10040" width="2.6328125" style="9" customWidth="1"/>
    <col min="10041" max="10041" width="4.90625" style="9" bestFit="1" customWidth="1"/>
    <col min="10042" max="10042" width="1.36328125" style="9" customWidth="1"/>
    <col min="10043" max="10043" width="4.26953125" style="9" bestFit="1" customWidth="1"/>
    <col min="10044" max="10044" width="10.90625" style="9" bestFit="1" customWidth="1"/>
    <col min="10045" max="10045" width="4.08984375" style="9" bestFit="1" customWidth="1"/>
    <col min="10046" max="10046" width="1.36328125" style="9" customWidth="1"/>
    <col min="10047" max="10047" width="4.26953125" style="9" bestFit="1" customWidth="1"/>
    <col min="10048" max="10048" width="2.453125" style="9" customWidth="1"/>
    <col min="10049" max="10049" width="4.26953125" style="9" bestFit="1" customWidth="1"/>
    <col min="10050" max="10050" width="1.36328125" style="9" customWidth="1"/>
    <col min="10051" max="10051" width="4.08984375" style="9" bestFit="1" customWidth="1"/>
    <col min="10052" max="10052" width="2.36328125" style="9" customWidth="1"/>
    <col min="10053" max="10240" width="8.7265625" style="9"/>
    <col min="10241" max="10241" width="2.453125" style="9" customWidth="1"/>
    <col min="10242" max="10242" width="4.08984375" style="9" bestFit="1" customWidth="1"/>
    <col min="10243" max="10243" width="1.36328125" style="9" customWidth="1"/>
    <col min="10244" max="10244" width="4.26953125" style="9" bestFit="1" customWidth="1"/>
    <col min="10245" max="10245" width="2.6328125" style="9" customWidth="1"/>
    <col min="10246" max="10246" width="4.453125" style="9" bestFit="1" customWidth="1"/>
    <col min="10247" max="10247" width="1.36328125" style="9" customWidth="1"/>
    <col min="10248" max="10248" width="4.08984375" style="9" bestFit="1" customWidth="1"/>
    <col min="10249" max="10249" width="10.90625" style="9" bestFit="1" customWidth="1"/>
    <col min="10250" max="10250" width="4.26953125" style="9" bestFit="1" customWidth="1"/>
    <col min="10251" max="10251" width="1.36328125" style="9" customWidth="1"/>
    <col min="10252" max="10252" width="4.90625" style="9" bestFit="1" customWidth="1"/>
    <col min="10253" max="10253" width="2.6328125" style="9" customWidth="1"/>
    <col min="10254" max="10254" width="4.90625" style="9" bestFit="1" customWidth="1"/>
    <col min="10255" max="10255" width="1.36328125" style="9" customWidth="1"/>
    <col min="10256" max="10256" width="4.36328125" style="9" bestFit="1" customWidth="1"/>
    <col min="10257" max="10257" width="2.26953125" style="9" customWidth="1"/>
    <col min="10258" max="10258" width="4.26953125" style="9" bestFit="1" customWidth="1"/>
    <col min="10259" max="10259" width="1.36328125" style="9" customWidth="1"/>
    <col min="10260" max="10260" width="4.90625" style="9" bestFit="1" customWidth="1"/>
    <col min="10261" max="10261" width="2.6328125" style="9" customWidth="1"/>
    <col min="10262" max="10262" width="4.90625" style="9" bestFit="1" customWidth="1"/>
    <col min="10263" max="10263" width="1.26953125" style="9" customWidth="1"/>
    <col min="10264" max="10264" width="4.26953125" style="9" bestFit="1" customWidth="1"/>
    <col min="10265" max="10265" width="2.6328125" style="9" customWidth="1"/>
    <col min="10266" max="10266" width="4.7265625" style="9" bestFit="1" customWidth="1"/>
    <col min="10267" max="10267" width="1.453125" style="9" customWidth="1"/>
    <col min="10268" max="10268" width="4.26953125" style="9" bestFit="1" customWidth="1"/>
    <col min="10269" max="10269" width="2.6328125" style="9" customWidth="1"/>
    <col min="10270" max="10270" width="3" style="9" customWidth="1"/>
    <col min="10271" max="10271" width="3.36328125" style="9" customWidth="1"/>
    <col min="10272" max="10272" width="1.36328125" style="9" customWidth="1"/>
    <col min="10273" max="10273" width="4.26953125" style="9" bestFit="1" customWidth="1"/>
    <col min="10274" max="10275" width="2.6328125" style="9" customWidth="1"/>
    <col min="10276" max="10276" width="4.7265625" style="9" bestFit="1" customWidth="1"/>
    <col min="10277" max="10277" width="1.36328125" style="9" customWidth="1"/>
    <col min="10278" max="10278" width="4.26953125" style="9" bestFit="1" customWidth="1"/>
    <col min="10279" max="10280" width="2.90625" style="9" customWidth="1"/>
    <col min="10281" max="10281" width="4.26953125" style="9" bestFit="1" customWidth="1"/>
    <col min="10282" max="10282" width="1.36328125" style="9" customWidth="1"/>
    <col min="10283" max="10283" width="4.26953125" style="9" bestFit="1" customWidth="1"/>
    <col min="10284" max="10284" width="2.6328125" style="9" customWidth="1"/>
    <col min="10285" max="10285" width="4.7265625" style="9" bestFit="1" customWidth="1"/>
    <col min="10286" max="10286" width="1.36328125" style="9" customWidth="1"/>
    <col min="10287" max="10287" width="4.90625" style="9" bestFit="1" customWidth="1"/>
    <col min="10288" max="10288" width="2.6328125" style="9" customWidth="1"/>
    <col min="10289" max="10289" width="4.90625" style="9" bestFit="1" customWidth="1"/>
    <col min="10290" max="10290" width="1.6328125" style="9" customWidth="1"/>
    <col min="10291" max="10291" width="4.26953125" style="9" bestFit="1" customWidth="1"/>
    <col min="10292" max="10292" width="2.36328125" style="9" customWidth="1"/>
    <col min="10293" max="10293" width="4.26953125" style="9" bestFit="1" customWidth="1"/>
    <col min="10294" max="10294" width="1.36328125" style="9" customWidth="1"/>
    <col min="10295" max="10295" width="4.90625" style="9" bestFit="1" customWidth="1"/>
    <col min="10296" max="10296" width="2.6328125" style="9" customWidth="1"/>
    <col min="10297" max="10297" width="4.90625" style="9" bestFit="1" customWidth="1"/>
    <col min="10298" max="10298" width="1.36328125" style="9" customWidth="1"/>
    <col min="10299" max="10299" width="4.26953125" style="9" bestFit="1" customWidth="1"/>
    <col min="10300" max="10300" width="10.90625" style="9" bestFit="1" customWidth="1"/>
    <col min="10301" max="10301" width="4.08984375" style="9" bestFit="1" customWidth="1"/>
    <col min="10302" max="10302" width="1.36328125" style="9" customWidth="1"/>
    <col min="10303" max="10303" width="4.26953125" style="9" bestFit="1" customWidth="1"/>
    <col min="10304" max="10304" width="2.453125" style="9" customWidth="1"/>
    <col min="10305" max="10305" width="4.26953125" style="9" bestFit="1" customWidth="1"/>
    <col min="10306" max="10306" width="1.36328125" style="9" customWidth="1"/>
    <col min="10307" max="10307" width="4.08984375" style="9" bestFit="1" customWidth="1"/>
    <col min="10308" max="10308" width="2.36328125" style="9" customWidth="1"/>
    <col min="10309" max="10496" width="8.7265625" style="9"/>
    <col min="10497" max="10497" width="2.453125" style="9" customWidth="1"/>
    <col min="10498" max="10498" width="4.08984375" style="9" bestFit="1" customWidth="1"/>
    <col min="10499" max="10499" width="1.36328125" style="9" customWidth="1"/>
    <col min="10500" max="10500" width="4.26953125" style="9" bestFit="1" customWidth="1"/>
    <col min="10501" max="10501" width="2.6328125" style="9" customWidth="1"/>
    <col min="10502" max="10502" width="4.453125" style="9" bestFit="1" customWidth="1"/>
    <col min="10503" max="10503" width="1.36328125" style="9" customWidth="1"/>
    <col min="10504" max="10504" width="4.08984375" style="9" bestFit="1" customWidth="1"/>
    <col min="10505" max="10505" width="10.90625" style="9" bestFit="1" customWidth="1"/>
    <col min="10506" max="10506" width="4.26953125" style="9" bestFit="1" customWidth="1"/>
    <col min="10507" max="10507" width="1.36328125" style="9" customWidth="1"/>
    <col min="10508" max="10508" width="4.90625" style="9" bestFit="1" customWidth="1"/>
    <col min="10509" max="10509" width="2.6328125" style="9" customWidth="1"/>
    <col min="10510" max="10510" width="4.90625" style="9" bestFit="1" customWidth="1"/>
    <col min="10511" max="10511" width="1.36328125" style="9" customWidth="1"/>
    <col min="10512" max="10512" width="4.36328125" style="9" bestFit="1" customWidth="1"/>
    <col min="10513" max="10513" width="2.26953125" style="9" customWidth="1"/>
    <col min="10514" max="10514" width="4.26953125" style="9" bestFit="1" customWidth="1"/>
    <col min="10515" max="10515" width="1.36328125" style="9" customWidth="1"/>
    <col min="10516" max="10516" width="4.90625" style="9" bestFit="1" customWidth="1"/>
    <col min="10517" max="10517" width="2.6328125" style="9" customWidth="1"/>
    <col min="10518" max="10518" width="4.90625" style="9" bestFit="1" customWidth="1"/>
    <col min="10519" max="10519" width="1.26953125" style="9" customWidth="1"/>
    <col min="10520" max="10520" width="4.26953125" style="9" bestFit="1" customWidth="1"/>
    <col min="10521" max="10521" width="2.6328125" style="9" customWidth="1"/>
    <col min="10522" max="10522" width="4.7265625" style="9" bestFit="1" customWidth="1"/>
    <col min="10523" max="10523" width="1.453125" style="9" customWidth="1"/>
    <col min="10524" max="10524" width="4.26953125" style="9" bestFit="1" customWidth="1"/>
    <col min="10525" max="10525" width="2.6328125" style="9" customWidth="1"/>
    <col min="10526" max="10526" width="3" style="9" customWidth="1"/>
    <col min="10527" max="10527" width="3.36328125" style="9" customWidth="1"/>
    <col min="10528" max="10528" width="1.36328125" style="9" customWidth="1"/>
    <col min="10529" max="10529" width="4.26953125" style="9" bestFit="1" customWidth="1"/>
    <col min="10530" max="10531" width="2.6328125" style="9" customWidth="1"/>
    <col min="10532" max="10532" width="4.7265625" style="9" bestFit="1" customWidth="1"/>
    <col min="10533" max="10533" width="1.36328125" style="9" customWidth="1"/>
    <col min="10534" max="10534" width="4.26953125" style="9" bestFit="1" customWidth="1"/>
    <col min="10535" max="10536" width="2.90625" style="9" customWidth="1"/>
    <col min="10537" max="10537" width="4.26953125" style="9" bestFit="1" customWidth="1"/>
    <col min="10538" max="10538" width="1.36328125" style="9" customWidth="1"/>
    <col min="10539" max="10539" width="4.26953125" style="9" bestFit="1" customWidth="1"/>
    <col min="10540" max="10540" width="2.6328125" style="9" customWidth="1"/>
    <col min="10541" max="10541" width="4.7265625" style="9" bestFit="1" customWidth="1"/>
    <col min="10542" max="10542" width="1.36328125" style="9" customWidth="1"/>
    <col min="10543" max="10543" width="4.90625" style="9" bestFit="1" customWidth="1"/>
    <col min="10544" max="10544" width="2.6328125" style="9" customWidth="1"/>
    <col min="10545" max="10545" width="4.90625" style="9" bestFit="1" customWidth="1"/>
    <col min="10546" max="10546" width="1.6328125" style="9" customWidth="1"/>
    <col min="10547" max="10547" width="4.26953125" style="9" bestFit="1" customWidth="1"/>
    <col min="10548" max="10548" width="2.36328125" style="9" customWidth="1"/>
    <col min="10549" max="10549" width="4.26953125" style="9" bestFit="1" customWidth="1"/>
    <col min="10550" max="10550" width="1.36328125" style="9" customWidth="1"/>
    <col min="10551" max="10551" width="4.90625" style="9" bestFit="1" customWidth="1"/>
    <col min="10552" max="10552" width="2.6328125" style="9" customWidth="1"/>
    <col min="10553" max="10553" width="4.90625" style="9" bestFit="1" customWidth="1"/>
    <col min="10554" max="10554" width="1.36328125" style="9" customWidth="1"/>
    <col min="10555" max="10555" width="4.26953125" style="9" bestFit="1" customWidth="1"/>
    <col min="10556" max="10556" width="10.90625" style="9" bestFit="1" customWidth="1"/>
    <col min="10557" max="10557" width="4.08984375" style="9" bestFit="1" customWidth="1"/>
    <col min="10558" max="10558" width="1.36328125" style="9" customWidth="1"/>
    <col min="10559" max="10559" width="4.26953125" style="9" bestFit="1" customWidth="1"/>
    <col min="10560" max="10560" width="2.453125" style="9" customWidth="1"/>
    <col min="10561" max="10561" width="4.26953125" style="9" bestFit="1" customWidth="1"/>
    <col min="10562" max="10562" width="1.36328125" style="9" customWidth="1"/>
    <col min="10563" max="10563" width="4.08984375" style="9" bestFit="1" customWidth="1"/>
    <col min="10564" max="10564" width="2.36328125" style="9" customWidth="1"/>
    <col min="10565" max="10752" width="8.7265625" style="9"/>
    <col min="10753" max="10753" width="2.453125" style="9" customWidth="1"/>
    <col min="10754" max="10754" width="4.08984375" style="9" bestFit="1" customWidth="1"/>
    <col min="10755" max="10755" width="1.36328125" style="9" customWidth="1"/>
    <col min="10756" max="10756" width="4.26953125" style="9" bestFit="1" customWidth="1"/>
    <col min="10757" max="10757" width="2.6328125" style="9" customWidth="1"/>
    <col min="10758" max="10758" width="4.453125" style="9" bestFit="1" customWidth="1"/>
    <col min="10759" max="10759" width="1.36328125" style="9" customWidth="1"/>
    <col min="10760" max="10760" width="4.08984375" style="9" bestFit="1" customWidth="1"/>
    <col min="10761" max="10761" width="10.90625" style="9" bestFit="1" customWidth="1"/>
    <col min="10762" max="10762" width="4.26953125" style="9" bestFit="1" customWidth="1"/>
    <col min="10763" max="10763" width="1.36328125" style="9" customWidth="1"/>
    <col min="10764" max="10764" width="4.90625" style="9" bestFit="1" customWidth="1"/>
    <col min="10765" max="10765" width="2.6328125" style="9" customWidth="1"/>
    <col min="10766" max="10766" width="4.90625" style="9" bestFit="1" customWidth="1"/>
    <col min="10767" max="10767" width="1.36328125" style="9" customWidth="1"/>
    <col min="10768" max="10768" width="4.36328125" style="9" bestFit="1" customWidth="1"/>
    <col min="10769" max="10769" width="2.26953125" style="9" customWidth="1"/>
    <col min="10770" max="10770" width="4.26953125" style="9" bestFit="1" customWidth="1"/>
    <col min="10771" max="10771" width="1.36328125" style="9" customWidth="1"/>
    <col min="10772" max="10772" width="4.90625" style="9" bestFit="1" customWidth="1"/>
    <col min="10773" max="10773" width="2.6328125" style="9" customWidth="1"/>
    <col min="10774" max="10774" width="4.90625" style="9" bestFit="1" customWidth="1"/>
    <col min="10775" max="10775" width="1.26953125" style="9" customWidth="1"/>
    <col min="10776" max="10776" width="4.26953125" style="9" bestFit="1" customWidth="1"/>
    <col min="10777" max="10777" width="2.6328125" style="9" customWidth="1"/>
    <col min="10778" max="10778" width="4.7265625" style="9" bestFit="1" customWidth="1"/>
    <col min="10779" max="10779" width="1.453125" style="9" customWidth="1"/>
    <col min="10780" max="10780" width="4.26953125" style="9" bestFit="1" customWidth="1"/>
    <col min="10781" max="10781" width="2.6328125" style="9" customWidth="1"/>
    <col min="10782" max="10782" width="3" style="9" customWidth="1"/>
    <col min="10783" max="10783" width="3.36328125" style="9" customWidth="1"/>
    <col min="10784" max="10784" width="1.36328125" style="9" customWidth="1"/>
    <col min="10785" max="10785" width="4.26953125" style="9" bestFit="1" customWidth="1"/>
    <col min="10786" max="10787" width="2.6328125" style="9" customWidth="1"/>
    <col min="10788" max="10788" width="4.7265625" style="9" bestFit="1" customWidth="1"/>
    <col min="10789" max="10789" width="1.36328125" style="9" customWidth="1"/>
    <col min="10790" max="10790" width="4.26953125" style="9" bestFit="1" customWidth="1"/>
    <col min="10791" max="10792" width="2.90625" style="9" customWidth="1"/>
    <col min="10793" max="10793" width="4.26953125" style="9" bestFit="1" customWidth="1"/>
    <col min="10794" max="10794" width="1.36328125" style="9" customWidth="1"/>
    <col min="10795" max="10795" width="4.26953125" style="9" bestFit="1" customWidth="1"/>
    <col min="10796" max="10796" width="2.6328125" style="9" customWidth="1"/>
    <col min="10797" max="10797" width="4.7265625" style="9" bestFit="1" customWidth="1"/>
    <col min="10798" max="10798" width="1.36328125" style="9" customWidth="1"/>
    <col min="10799" max="10799" width="4.90625" style="9" bestFit="1" customWidth="1"/>
    <col min="10800" max="10800" width="2.6328125" style="9" customWidth="1"/>
    <col min="10801" max="10801" width="4.90625" style="9" bestFit="1" customWidth="1"/>
    <col min="10802" max="10802" width="1.6328125" style="9" customWidth="1"/>
    <col min="10803" max="10803" width="4.26953125" style="9" bestFit="1" customWidth="1"/>
    <col min="10804" max="10804" width="2.36328125" style="9" customWidth="1"/>
    <col min="10805" max="10805" width="4.26953125" style="9" bestFit="1" customWidth="1"/>
    <col min="10806" max="10806" width="1.36328125" style="9" customWidth="1"/>
    <col min="10807" max="10807" width="4.90625" style="9" bestFit="1" customWidth="1"/>
    <col min="10808" max="10808" width="2.6328125" style="9" customWidth="1"/>
    <col min="10809" max="10809" width="4.90625" style="9" bestFit="1" customWidth="1"/>
    <col min="10810" max="10810" width="1.36328125" style="9" customWidth="1"/>
    <col min="10811" max="10811" width="4.26953125" style="9" bestFit="1" customWidth="1"/>
    <col min="10812" max="10812" width="10.90625" style="9" bestFit="1" customWidth="1"/>
    <col min="10813" max="10813" width="4.08984375" style="9" bestFit="1" customWidth="1"/>
    <col min="10814" max="10814" width="1.36328125" style="9" customWidth="1"/>
    <col min="10815" max="10815" width="4.26953125" style="9" bestFit="1" customWidth="1"/>
    <col min="10816" max="10816" width="2.453125" style="9" customWidth="1"/>
    <col min="10817" max="10817" width="4.26953125" style="9" bestFit="1" customWidth="1"/>
    <col min="10818" max="10818" width="1.36328125" style="9" customWidth="1"/>
    <col min="10819" max="10819" width="4.08984375" style="9" bestFit="1" customWidth="1"/>
    <col min="10820" max="10820" width="2.36328125" style="9" customWidth="1"/>
    <col min="10821" max="11008" width="8.7265625" style="9"/>
    <col min="11009" max="11009" width="2.453125" style="9" customWidth="1"/>
    <col min="11010" max="11010" width="4.08984375" style="9" bestFit="1" customWidth="1"/>
    <col min="11011" max="11011" width="1.36328125" style="9" customWidth="1"/>
    <col min="11012" max="11012" width="4.26953125" style="9" bestFit="1" customWidth="1"/>
    <col min="11013" max="11013" width="2.6328125" style="9" customWidth="1"/>
    <col min="11014" max="11014" width="4.453125" style="9" bestFit="1" customWidth="1"/>
    <col min="11015" max="11015" width="1.36328125" style="9" customWidth="1"/>
    <col min="11016" max="11016" width="4.08984375" style="9" bestFit="1" customWidth="1"/>
    <col min="11017" max="11017" width="10.90625" style="9" bestFit="1" customWidth="1"/>
    <col min="11018" max="11018" width="4.26953125" style="9" bestFit="1" customWidth="1"/>
    <col min="11019" max="11019" width="1.36328125" style="9" customWidth="1"/>
    <col min="11020" max="11020" width="4.90625" style="9" bestFit="1" customWidth="1"/>
    <col min="11021" max="11021" width="2.6328125" style="9" customWidth="1"/>
    <col min="11022" max="11022" width="4.90625" style="9" bestFit="1" customWidth="1"/>
    <col min="11023" max="11023" width="1.36328125" style="9" customWidth="1"/>
    <col min="11024" max="11024" width="4.36328125" style="9" bestFit="1" customWidth="1"/>
    <col min="11025" max="11025" width="2.26953125" style="9" customWidth="1"/>
    <col min="11026" max="11026" width="4.26953125" style="9" bestFit="1" customWidth="1"/>
    <col min="11027" max="11027" width="1.36328125" style="9" customWidth="1"/>
    <col min="11028" max="11028" width="4.90625" style="9" bestFit="1" customWidth="1"/>
    <col min="11029" max="11029" width="2.6328125" style="9" customWidth="1"/>
    <col min="11030" max="11030" width="4.90625" style="9" bestFit="1" customWidth="1"/>
    <col min="11031" max="11031" width="1.26953125" style="9" customWidth="1"/>
    <col min="11032" max="11032" width="4.26953125" style="9" bestFit="1" customWidth="1"/>
    <col min="11033" max="11033" width="2.6328125" style="9" customWidth="1"/>
    <col min="11034" max="11034" width="4.7265625" style="9" bestFit="1" customWidth="1"/>
    <col min="11035" max="11035" width="1.453125" style="9" customWidth="1"/>
    <col min="11036" max="11036" width="4.26953125" style="9" bestFit="1" customWidth="1"/>
    <col min="11037" max="11037" width="2.6328125" style="9" customWidth="1"/>
    <col min="11038" max="11038" width="3" style="9" customWidth="1"/>
    <col min="11039" max="11039" width="3.36328125" style="9" customWidth="1"/>
    <col min="11040" max="11040" width="1.36328125" style="9" customWidth="1"/>
    <col min="11041" max="11041" width="4.26953125" style="9" bestFit="1" customWidth="1"/>
    <col min="11042" max="11043" width="2.6328125" style="9" customWidth="1"/>
    <col min="11044" max="11044" width="4.7265625" style="9" bestFit="1" customWidth="1"/>
    <col min="11045" max="11045" width="1.36328125" style="9" customWidth="1"/>
    <col min="11046" max="11046" width="4.26953125" style="9" bestFit="1" customWidth="1"/>
    <col min="11047" max="11048" width="2.90625" style="9" customWidth="1"/>
    <col min="11049" max="11049" width="4.26953125" style="9" bestFit="1" customWidth="1"/>
    <col min="11050" max="11050" width="1.36328125" style="9" customWidth="1"/>
    <col min="11051" max="11051" width="4.26953125" style="9" bestFit="1" customWidth="1"/>
    <col min="11052" max="11052" width="2.6328125" style="9" customWidth="1"/>
    <col min="11053" max="11053" width="4.7265625" style="9" bestFit="1" customWidth="1"/>
    <col min="11054" max="11054" width="1.36328125" style="9" customWidth="1"/>
    <col min="11055" max="11055" width="4.90625" style="9" bestFit="1" customWidth="1"/>
    <col min="11056" max="11056" width="2.6328125" style="9" customWidth="1"/>
    <col min="11057" max="11057" width="4.90625" style="9" bestFit="1" customWidth="1"/>
    <col min="11058" max="11058" width="1.6328125" style="9" customWidth="1"/>
    <col min="11059" max="11059" width="4.26953125" style="9" bestFit="1" customWidth="1"/>
    <col min="11060" max="11060" width="2.36328125" style="9" customWidth="1"/>
    <col min="11061" max="11061" width="4.26953125" style="9" bestFit="1" customWidth="1"/>
    <col min="11062" max="11062" width="1.36328125" style="9" customWidth="1"/>
    <col min="11063" max="11063" width="4.90625" style="9" bestFit="1" customWidth="1"/>
    <col min="11064" max="11064" width="2.6328125" style="9" customWidth="1"/>
    <col min="11065" max="11065" width="4.90625" style="9" bestFit="1" customWidth="1"/>
    <col min="11066" max="11066" width="1.36328125" style="9" customWidth="1"/>
    <col min="11067" max="11067" width="4.26953125" style="9" bestFit="1" customWidth="1"/>
    <col min="11068" max="11068" width="10.90625" style="9" bestFit="1" customWidth="1"/>
    <col min="11069" max="11069" width="4.08984375" style="9" bestFit="1" customWidth="1"/>
    <col min="11070" max="11070" width="1.36328125" style="9" customWidth="1"/>
    <col min="11071" max="11071" width="4.26953125" style="9" bestFit="1" customWidth="1"/>
    <col min="11072" max="11072" width="2.453125" style="9" customWidth="1"/>
    <col min="11073" max="11073" width="4.26953125" style="9" bestFit="1" customWidth="1"/>
    <col min="11074" max="11074" width="1.36328125" style="9" customWidth="1"/>
    <col min="11075" max="11075" width="4.08984375" style="9" bestFit="1" customWidth="1"/>
    <col min="11076" max="11076" width="2.36328125" style="9" customWidth="1"/>
    <col min="11077" max="11264" width="8.7265625" style="9"/>
    <col min="11265" max="11265" width="2.453125" style="9" customWidth="1"/>
    <col min="11266" max="11266" width="4.08984375" style="9" bestFit="1" customWidth="1"/>
    <col min="11267" max="11267" width="1.36328125" style="9" customWidth="1"/>
    <col min="11268" max="11268" width="4.26953125" style="9" bestFit="1" customWidth="1"/>
    <col min="11269" max="11269" width="2.6328125" style="9" customWidth="1"/>
    <col min="11270" max="11270" width="4.453125" style="9" bestFit="1" customWidth="1"/>
    <col min="11271" max="11271" width="1.36328125" style="9" customWidth="1"/>
    <col min="11272" max="11272" width="4.08984375" style="9" bestFit="1" customWidth="1"/>
    <col min="11273" max="11273" width="10.90625" style="9" bestFit="1" customWidth="1"/>
    <col min="11274" max="11274" width="4.26953125" style="9" bestFit="1" customWidth="1"/>
    <col min="11275" max="11275" width="1.36328125" style="9" customWidth="1"/>
    <col min="11276" max="11276" width="4.90625" style="9" bestFit="1" customWidth="1"/>
    <col min="11277" max="11277" width="2.6328125" style="9" customWidth="1"/>
    <col min="11278" max="11278" width="4.90625" style="9" bestFit="1" customWidth="1"/>
    <col min="11279" max="11279" width="1.36328125" style="9" customWidth="1"/>
    <col min="11280" max="11280" width="4.36328125" style="9" bestFit="1" customWidth="1"/>
    <col min="11281" max="11281" width="2.26953125" style="9" customWidth="1"/>
    <col min="11282" max="11282" width="4.26953125" style="9" bestFit="1" customWidth="1"/>
    <col min="11283" max="11283" width="1.36328125" style="9" customWidth="1"/>
    <col min="11284" max="11284" width="4.90625" style="9" bestFit="1" customWidth="1"/>
    <col min="11285" max="11285" width="2.6328125" style="9" customWidth="1"/>
    <col min="11286" max="11286" width="4.90625" style="9" bestFit="1" customWidth="1"/>
    <col min="11287" max="11287" width="1.26953125" style="9" customWidth="1"/>
    <col min="11288" max="11288" width="4.26953125" style="9" bestFit="1" customWidth="1"/>
    <col min="11289" max="11289" width="2.6328125" style="9" customWidth="1"/>
    <col min="11290" max="11290" width="4.7265625" style="9" bestFit="1" customWidth="1"/>
    <col min="11291" max="11291" width="1.453125" style="9" customWidth="1"/>
    <col min="11292" max="11292" width="4.26953125" style="9" bestFit="1" customWidth="1"/>
    <col min="11293" max="11293" width="2.6328125" style="9" customWidth="1"/>
    <col min="11294" max="11294" width="3" style="9" customWidth="1"/>
    <col min="11295" max="11295" width="3.36328125" style="9" customWidth="1"/>
    <col min="11296" max="11296" width="1.36328125" style="9" customWidth="1"/>
    <col min="11297" max="11297" width="4.26953125" style="9" bestFit="1" customWidth="1"/>
    <col min="11298" max="11299" width="2.6328125" style="9" customWidth="1"/>
    <col min="11300" max="11300" width="4.7265625" style="9" bestFit="1" customWidth="1"/>
    <col min="11301" max="11301" width="1.36328125" style="9" customWidth="1"/>
    <col min="11302" max="11302" width="4.26953125" style="9" bestFit="1" customWidth="1"/>
    <col min="11303" max="11304" width="2.90625" style="9" customWidth="1"/>
    <col min="11305" max="11305" width="4.26953125" style="9" bestFit="1" customWidth="1"/>
    <col min="11306" max="11306" width="1.36328125" style="9" customWidth="1"/>
    <col min="11307" max="11307" width="4.26953125" style="9" bestFit="1" customWidth="1"/>
    <col min="11308" max="11308" width="2.6328125" style="9" customWidth="1"/>
    <col min="11309" max="11309" width="4.7265625" style="9" bestFit="1" customWidth="1"/>
    <col min="11310" max="11310" width="1.36328125" style="9" customWidth="1"/>
    <col min="11311" max="11311" width="4.90625" style="9" bestFit="1" customWidth="1"/>
    <col min="11312" max="11312" width="2.6328125" style="9" customWidth="1"/>
    <col min="11313" max="11313" width="4.90625" style="9" bestFit="1" customWidth="1"/>
    <col min="11314" max="11314" width="1.6328125" style="9" customWidth="1"/>
    <col min="11315" max="11315" width="4.26953125" style="9" bestFit="1" customWidth="1"/>
    <col min="11316" max="11316" width="2.36328125" style="9" customWidth="1"/>
    <col min="11317" max="11317" width="4.26953125" style="9" bestFit="1" customWidth="1"/>
    <col min="11318" max="11318" width="1.36328125" style="9" customWidth="1"/>
    <col min="11319" max="11319" width="4.90625" style="9" bestFit="1" customWidth="1"/>
    <col min="11320" max="11320" width="2.6328125" style="9" customWidth="1"/>
    <col min="11321" max="11321" width="4.90625" style="9" bestFit="1" customWidth="1"/>
    <col min="11322" max="11322" width="1.36328125" style="9" customWidth="1"/>
    <col min="11323" max="11323" width="4.26953125" style="9" bestFit="1" customWidth="1"/>
    <col min="11324" max="11324" width="10.90625" style="9" bestFit="1" customWidth="1"/>
    <col min="11325" max="11325" width="4.08984375" style="9" bestFit="1" customWidth="1"/>
    <col min="11326" max="11326" width="1.36328125" style="9" customWidth="1"/>
    <col min="11327" max="11327" width="4.26953125" style="9" bestFit="1" customWidth="1"/>
    <col min="11328" max="11328" width="2.453125" style="9" customWidth="1"/>
    <col min="11329" max="11329" width="4.26953125" style="9" bestFit="1" customWidth="1"/>
    <col min="11330" max="11330" width="1.36328125" style="9" customWidth="1"/>
    <col min="11331" max="11331" width="4.08984375" style="9" bestFit="1" customWidth="1"/>
    <col min="11332" max="11332" width="2.36328125" style="9" customWidth="1"/>
    <col min="11333" max="11520" width="8.7265625" style="9"/>
    <col min="11521" max="11521" width="2.453125" style="9" customWidth="1"/>
    <col min="11522" max="11522" width="4.08984375" style="9" bestFit="1" customWidth="1"/>
    <col min="11523" max="11523" width="1.36328125" style="9" customWidth="1"/>
    <col min="11524" max="11524" width="4.26953125" style="9" bestFit="1" customWidth="1"/>
    <col min="11525" max="11525" width="2.6328125" style="9" customWidth="1"/>
    <col min="11526" max="11526" width="4.453125" style="9" bestFit="1" customWidth="1"/>
    <col min="11527" max="11527" width="1.36328125" style="9" customWidth="1"/>
    <col min="11528" max="11528" width="4.08984375" style="9" bestFit="1" customWidth="1"/>
    <col min="11529" max="11529" width="10.90625" style="9" bestFit="1" customWidth="1"/>
    <col min="11530" max="11530" width="4.26953125" style="9" bestFit="1" customWidth="1"/>
    <col min="11531" max="11531" width="1.36328125" style="9" customWidth="1"/>
    <col min="11532" max="11532" width="4.90625" style="9" bestFit="1" customWidth="1"/>
    <col min="11533" max="11533" width="2.6328125" style="9" customWidth="1"/>
    <col min="11534" max="11534" width="4.90625" style="9" bestFit="1" customWidth="1"/>
    <col min="11535" max="11535" width="1.36328125" style="9" customWidth="1"/>
    <col min="11536" max="11536" width="4.36328125" style="9" bestFit="1" customWidth="1"/>
    <col min="11537" max="11537" width="2.26953125" style="9" customWidth="1"/>
    <col min="11538" max="11538" width="4.26953125" style="9" bestFit="1" customWidth="1"/>
    <col min="11539" max="11539" width="1.36328125" style="9" customWidth="1"/>
    <col min="11540" max="11540" width="4.90625" style="9" bestFit="1" customWidth="1"/>
    <col min="11541" max="11541" width="2.6328125" style="9" customWidth="1"/>
    <col min="11542" max="11542" width="4.90625" style="9" bestFit="1" customWidth="1"/>
    <col min="11543" max="11543" width="1.26953125" style="9" customWidth="1"/>
    <col min="11544" max="11544" width="4.26953125" style="9" bestFit="1" customWidth="1"/>
    <col min="11545" max="11545" width="2.6328125" style="9" customWidth="1"/>
    <col min="11546" max="11546" width="4.7265625" style="9" bestFit="1" customWidth="1"/>
    <col min="11547" max="11547" width="1.453125" style="9" customWidth="1"/>
    <col min="11548" max="11548" width="4.26953125" style="9" bestFit="1" customWidth="1"/>
    <col min="11549" max="11549" width="2.6328125" style="9" customWidth="1"/>
    <col min="11550" max="11550" width="3" style="9" customWidth="1"/>
    <col min="11551" max="11551" width="3.36328125" style="9" customWidth="1"/>
    <col min="11552" max="11552" width="1.36328125" style="9" customWidth="1"/>
    <col min="11553" max="11553" width="4.26953125" style="9" bestFit="1" customWidth="1"/>
    <col min="11554" max="11555" width="2.6328125" style="9" customWidth="1"/>
    <col min="11556" max="11556" width="4.7265625" style="9" bestFit="1" customWidth="1"/>
    <col min="11557" max="11557" width="1.36328125" style="9" customWidth="1"/>
    <col min="11558" max="11558" width="4.26953125" style="9" bestFit="1" customWidth="1"/>
    <col min="11559" max="11560" width="2.90625" style="9" customWidth="1"/>
    <col min="11561" max="11561" width="4.26953125" style="9" bestFit="1" customWidth="1"/>
    <col min="11562" max="11562" width="1.36328125" style="9" customWidth="1"/>
    <col min="11563" max="11563" width="4.26953125" style="9" bestFit="1" customWidth="1"/>
    <col min="11564" max="11564" width="2.6328125" style="9" customWidth="1"/>
    <col min="11565" max="11565" width="4.7265625" style="9" bestFit="1" customWidth="1"/>
    <col min="11566" max="11566" width="1.36328125" style="9" customWidth="1"/>
    <col min="11567" max="11567" width="4.90625" style="9" bestFit="1" customWidth="1"/>
    <col min="11568" max="11568" width="2.6328125" style="9" customWidth="1"/>
    <col min="11569" max="11569" width="4.90625" style="9" bestFit="1" customWidth="1"/>
    <col min="11570" max="11570" width="1.6328125" style="9" customWidth="1"/>
    <col min="11571" max="11571" width="4.26953125" style="9" bestFit="1" customWidth="1"/>
    <col min="11572" max="11572" width="2.36328125" style="9" customWidth="1"/>
    <col min="11573" max="11573" width="4.26953125" style="9" bestFit="1" customWidth="1"/>
    <col min="11574" max="11574" width="1.36328125" style="9" customWidth="1"/>
    <col min="11575" max="11575" width="4.90625" style="9" bestFit="1" customWidth="1"/>
    <col min="11576" max="11576" width="2.6328125" style="9" customWidth="1"/>
    <col min="11577" max="11577" width="4.90625" style="9" bestFit="1" customWidth="1"/>
    <col min="11578" max="11578" width="1.36328125" style="9" customWidth="1"/>
    <col min="11579" max="11579" width="4.26953125" style="9" bestFit="1" customWidth="1"/>
    <col min="11580" max="11580" width="10.90625" style="9" bestFit="1" customWidth="1"/>
    <col min="11581" max="11581" width="4.08984375" style="9" bestFit="1" customWidth="1"/>
    <col min="11582" max="11582" width="1.36328125" style="9" customWidth="1"/>
    <col min="11583" max="11583" width="4.26953125" style="9" bestFit="1" customWidth="1"/>
    <col min="11584" max="11584" width="2.453125" style="9" customWidth="1"/>
    <col min="11585" max="11585" width="4.26953125" style="9" bestFit="1" customWidth="1"/>
    <col min="11586" max="11586" width="1.36328125" style="9" customWidth="1"/>
    <col min="11587" max="11587" width="4.08984375" style="9" bestFit="1" customWidth="1"/>
    <col min="11588" max="11588" width="2.36328125" style="9" customWidth="1"/>
    <col min="11589" max="11776" width="8.7265625" style="9"/>
    <col min="11777" max="11777" width="2.453125" style="9" customWidth="1"/>
    <col min="11778" max="11778" width="4.08984375" style="9" bestFit="1" customWidth="1"/>
    <col min="11779" max="11779" width="1.36328125" style="9" customWidth="1"/>
    <col min="11780" max="11780" width="4.26953125" style="9" bestFit="1" customWidth="1"/>
    <col min="11781" max="11781" width="2.6328125" style="9" customWidth="1"/>
    <col min="11782" max="11782" width="4.453125" style="9" bestFit="1" customWidth="1"/>
    <col min="11783" max="11783" width="1.36328125" style="9" customWidth="1"/>
    <col min="11784" max="11784" width="4.08984375" style="9" bestFit="1" customWidth="1"/>
    <col min="11785" max="11785" width="10.90625" style="9" bestFit="1" customWidth="1"/>
    <col min="11786" max="11786" width="4.26953125" style="9" bestFit="1" customWidth="1"/>
    <col min="11787" max="11787" width="1.36328125" style="9" customWidth="1"/>
    <col min="11788" max="11788" width="4.90625" style="9" bestFit="1" customWidth="1"/>
    <col min="11789" max="11789" width="2.6328125" style="9" customWidth="1"/>
    <col min="11790" max="11790" width="4.90625" style="9" bestFit="1" customWidth="1"/>
    <col min="11791" max="11791" width="1.36328125" style="9" customWidth="1"/>
    <col min="11792" max="11792" width="4.36328125" style="9" bestFit="1" customWidth="1"/>
    <col min="11793" max="11793" width="2.26953125" style="9" customWidth="1"/>
    <col min="11794" max="11794" width="4.26953125" style="9" bestFit="1" customWidth="1"/>
    <col min="11795" max="11795" width="1.36328125" style="9" customWidth="1"/>
    <col min="11796" max="11796" width="4.90625" style="9" bestFit="1" customWidth="1"/>
    <col min="11797" max="11797" width="2.6328125" style="9" customWidth="1"/>
    <col min="11798" max="11798" width="4.90625" style="9" bestFit="1" customWidth="1"/>
    <col min="11799" max="11799" width="1.26953125" style="9" customWidth="1"/>
    <col min="11800" max="11800" width="4.26953125" style="9" bestFit="1" customWidth="1"/>
    <col min="11801" max="11801" width="2.6328125" style="9" customWidth="1"/>
    <col min="11802" max="11802" width="4.7265625" style="9" bestFit="1" customWidth="1"/>
    <col min="11803" max="11803" width="1.453125" style="9" customWidth="1"/>
    <col min="11804" max="11804" width="4.26953125" style="9" bestFit="1" customWidth="1"/>
    <col min="11805" max="11805" width="2.6328125" style="9" customWidth="1"/>
    <col min="11806" max="11806" width="3" style="9" customWidth="1"/>
    <col min="11807" max="11807" width="3.36328125" style="9" customWidth="1"/>
    <col min="11808" max="11808" width="1.36328125" style="9" customWidth="1"/>
    <col min="11809" max="11809" width="4.26953125" style="9" bestFit="1" customWidth="1"/>
    <col min="11810" max="11811" width="2.6328125" style="9" customWidth="1"/>
    <col min="11812" max="11812" width="4.7265625" style="9" bestFit="1" customWidth="1"/>
    <col min="11813" max="11813" width="1.36328125" style="9" customWidth="1"/>
    <col min="11814" max="11814" width="4.26953125" style="9" bestFit="1" customWidth="1"/>
    <col min="11815" max="11816" width="2.90625" style="9" customWidth="1"/>
    <col min="11817" max="11817" width="4.26953125" style="9" bestFit="1" customWidth="1"/>
    <col min="11818" max="11818" width="1.36328125" style="9" customWidth="1"/>
    <col min="11819" max="11819" width="4.26953125" style="9" bestFit="1" customWidth="1"/>
    <col min="11820" max="11820" width="2.6328125" style="9" customWidth="1"/>
    <col min="11821" max="11821" width="4.7265625" style="9" bestFit="1" customWidth="1"/>
    <col min="11822" max="11822" width="1.36328125" style="9" customWidth="1"/>
    <col min="11823" max="11823" width="4.90625" style="9" bestFit="1" customWidth="1"/>
    <col min="11824" max="11824" width="2.6328125" style="9" customWidth="1"/>
    <col min="11825" max="11825" width="4.90625" style="9" bestFit="1" customWidth="1"/>
    <col min="11826" max="11826" width="1.6328125" style="9" customWidth="1"/>
    <col min="11827" max="11827" width="4.26953125" style="9" bestFit="1" customWidth="1"/>
    <col min="11828" max="11828" width="2.36328125" style="9" customWidth="1"/>
    <col min="11829" max="11829" width="4.26953125" style="9" bestFit="1" customWidth="1"/>
    <col min="11830" max="11830" width="1.36328125" style="9" customWidth="1"/>
    <col min="11831" max="11831" width="4.90625" style="9" bestFit="1" customWidth="1"/>
    <col min="11832" max="11832" width="2.6328125" style="9" customWidth="1"/>
    <col min="11833" max="11833" width="4.90625" style="9" bestFit="1" customWidth="1"/>
    <col min="11834" max="11834" width="1.36328125" style="9" customWidth="1"/>
    <col min="11835" max="11835" width="4.26953125" style="9" bestFit="1" customWidth="1"/>
    <col min="11836" max="11836" width="10.90625" style="9" bestFit="1" customWidth="1"/>
    <col min="11837" max="11837" width="4.08984375" style="9" bestFit="1" customWidth="1"/>
    <col min="11838" max="11838" width="1.36328125" style="9" customWidth="1"/>
    <col min="11839" max="11839" width="4.26953125" style="9" bestFit="1" customWidth="1"/>
    <col min="11840" max="11840" width="2.453125" style="9" customWidth="1"/>
    <col min="11841" max="11841" width="4.26953125" style="9" bestFit="1" customWidth="1"/>
    <col min="11842" max="11842" width="1.36328125" style="9" customWidth="1"/>
    <col min="11843" max="11843" width="4.08984375" style="9" bestFit="1" customWidth="1"/>
    <col min="11844" max="11844" width="2.36328125" style="9" customWidth="1"/>
    <col min="11845" max="12032" width="8.7265625" style="9"/>
    <col min="12033" max="12033" width="2.453125" style="9" customWidth="1"/>
    <col min="12034" max="12034" width="4.08984375" style="9" bestFit="1" customWidth="1"/>
    <col min="12035" max="12035" width="1.36328125" style="9" customWidth="1"/>
    <col min="12036" max="12036" width="4.26953125" style="9" bestFit="1" customWidth="1"/>
    <col min="12037" max="12037" width="2.6328125" style="9" customWidth="1"/>
    <col min="12038" max="12038" width="4.453125" style="9" bestFit="1" customWidth="1"/>
    <col min="12039" max="12039" width="1.36328125" style="9" customWidth="1"/>
    <col min="12040" max="12040" width="4.08984375" style="9" bestFit="1" customWidth="1"/>
    <col min="12041" max="12041" width="10.90625" style="9" bestFit="1" customWidth="1"/>
    <col min="12042" max="12042" width="4.26953125" style="9" bestFit="1" customWidth="1"/>
    <col min="12043" max="12043" width="1.36328125" style="9" customWidth="1"/>
    <col min="12044" max="12044" width="4.90625" style="9" bestFit="1" customWidth="1"/>
    <col min="12045" max="12045" width="2.6328125" style="9" customWidth="1"/>
    <col min="12046" max="12046" width="4.90625" style="9" bestFit="1" customWidth="1"/>
    <col min="12047" max="12047" width="1.36328125" style="9" customWidth="1"/>
    <col min="12048" max="12048" width="4.36328125" style="9" bestFit="1" customWidth="1"/>
    <col min="12049" max="12049" width="2.26953125" style="9" customWidth="1"/>
    <col min="12050" max="12050" width="4.26953125" style="9" bestFit="1" customWidth="1"/>
    <col min="12051" max="12051" width="1.36328125" style="9" customWidth="1"/>
    <col min="12052" max="12052" width="4.90625" style="9" bestFit="1" customWidth="1"/>
    <col min="12053" max="12053" width="2.6328125" style="9" customWidth="1"/>
    <col min="12054" max="12054" width="4.90625" style="9" bestFit="1" customWidth="1"/>
    <col min="12055" max="12055" width="1.26953125" style="9" customWidth="1"/>
    <col min="12056" max="12056" width="4.26953125" style="9" bestFit="1" customWidth="1"/>
    <col min="12057" max="12057" width="2.6328125" style="9" customWidth="1"/>
    <col min="12058" max="12058" width="4.7265625" style="9" bestFit="1" customWidth="1"/>
    <col min="12059" max="12059" width="1.453125" style="9" customWidth="1"/>
    <col min="12060" max="12060" width="4.26953125" style="9" bestFit="1" customWidth="1"/>
    <col min="12061" max="12061" width="2.6328125" style="9" customWidth="1"/>
    <col min="12062" max="12062" width="3" style="9" customWidth="1"/>
    <col min="12063" max="12063" width="3.36328125" style="9" customWidth="1"/>
    <col min="12064" max="12064" width="1.36328125" style="9" customWidth="1"/>
    <col min="12065" max="12065" width="4.26953125" style="9" bestFit="1" customWidth="1"/>
    <col min="12066" max="12067" width="2.6328125" style="9" customWidth="1"/>
    <col min="12068" max="12068" width="4.7265625" style="9" bestFit="1" customWidth="1"/>
    <col min="12069" max="12069" width="1.36328125" style="9" customWidth="1"/>
    <col min="12070" max="12070" width="4.26953125" style="9" bestFit="1" customWidth="1"/>
    <col min="12071" max="12072" width="2.90625" style="9" customWidth="1"/>
    <col min="12073" max="12073" width="4.26953125" style="9" bestFit="1" customWidth="1"/>
    <col min="12074" max="12074" width="1.36328125" style="9" customWidth="1"/>
    <col min="12075" max="12075" width="4.26953125" style="9" bestFit="1" customWidth="1"/>
    <col min="12076" max="12076" width="2.6328125" style="9" customWidth="1"/>
    <col min="12077" max="12077" width="4.7265625" style="9" bestFit="1" customWidth="1"/>
    <col min="12078" max="12078" width="1.36328125" style="9" customWidth="1"/>
    <col min="12079" max="12079" width="4.90625" style="9" bestFit="1" customWidth="1"/>
    <col min="12080" max="12080" width="2.6328125" style="9" customWidth="1"/>
    <col min="12081" max="12081" width="4.90625" style="9" bestFit="1" customWidth="1"/>
    <col min="12082" max="12082" width="1.6328125" style="9" customWidth="1"/>
    <col min="12083" max="12083" width="4.26953125" style="9" bestFit="1" customWidth="1"/>
    <col min="12084" max="12084" width="2.36328125" style="9" customWidth="1"/>
    <col min="12085" max="12085" width="4.26953125" style="9" bestFit="1" customWidth="1"/>
    <col min="12086" max="12086" width="1.36328125" style="9" customWidth="1"/>
    <col min="12087" max="12087" width="4.90625" style="9" bestFit="1" customWidth="1"/>
    <col min="12088" max="12088" width="2.6328125" style="9" customWidth="1"/>
    <col min="12089" max="12089" width="4.90625" style="9" bestFit="1" customWidth="1"/>
    <col min="12090" max="12090" width="1.36328125" style="9" customWidth="1"/>
    <col min="12091" max="12091" width="4.26953125" style="9" bestFit="1" customWidth="1"/>
    <col min="12092" max="12092" width="10.90625" style="9" bestFit="1" customWidth="1"/>
    <col min="12093" max="12093" width="4.08984375" style="9" bestFit="1" customWidth="1"/>
    <col min="12094" max="12094" width="1.36328125" style="9" customWidth="1"/>
    <col min="12095" max="12095" width="4.26953125" style="9" bestFit="1" customWidth="1"/>
    <col min="12096" max="12096" width="2.453125" style="9" customWidth="1"/>
    <col min="12097" max="12097" width="4.26953125" style="9" bestFit="1" customWidth="1"/>
    <col min="12098" max="12098" width="1.36328125" style="9" customWidth="1"/>
    <col min="12099" max="12099" width="4.08984375" style="9" bestFit="1" customWidth="1"/>
    <col min="12100" max="12100" width="2.36328125" style="9" customWidth="1"/>
    <col min="12101" max="12288" width="8.7265625" style="9"/>
    <col min="12289" max="12289" width="2.453125" style="9" customWidth="1"/>
    <col min="12290" max="12290" width="4.08984375" style="9" bestFit="1" customWidth="1"/>
    <col min="12291" max="12291" width="1.36328125" style="9" customWidth="1"/>
    <col min="12292" max="12292" width="4.26953125" style="9" bestFit="1" customWidth="1"/>
    <col min="12293" max="12293" width="2.6328125" style="9" customWidth="1"/>
    <col min="12294" max="12294" width="4.453125" style="9" bestFit="1" customWidth="1"/>
    <col min="12295" max="12295" width="1.36328125" style="9" customWidth="1"/>
    <col min="12296" max="12296" width="4.08984375" style="9" bestFit="1" customWidth="1"/>
    <col min="12297" max="12297" width="10.90625" style="9" bestFit="1" customWidth="1"/>
    <col min="12298" max="12298" width="4.26953125" style="9" bestFit="1" customWidth="1"/>
    <col min="12299" max="12299" width="1.36328125" style="9" customWidth="1"/>
    <col min="12300" max="12300" width="4.90625" style="9" bestFit="1" customWidth="1"/>
    <col min="12301" max="12301" width="2.6328125" style="9" customWidth="1"/>
    <col min="12302" max="12302" width="4.90625" style="9" bestFit="1" customWidth="1"/>
    <col min="12303" max="12303" width="1.36328125" style="9" customWidth="1"/>
    <col min="12304" max="12304" width="4.36328125" style="9" bestFit="1" customWidth="1"/>
    <col min="12305" max="12305" width="2.26953125" style="9" customWidth="1"/>
    <col min="12306" max="12306" width="4.26953125" style="9" bestFit="1" customWidth="1"/>
    <col min="12307" max="12307" width="1.36328125" style="9" customWidth="1"/>
    <col min="12308" max="12308" width="4.90625" style="9" bestFit="1" customWidth="1"/>
    <col min="12309" max="12309" width="2.6328125" style="9" customWidth="1"/>
    <col min="12310" max="12310" width="4.90625" style="9" bestFit="1" customWidth="1"/>
    <col min="12311" max="12311" width="1.26953125" style="9" customWidth="1"/>
    <col min="12312" max="12312" width="4.26953125" style="9" bestFit="1" customWidth="1"/>
    <col min="12313" max="12313" width="2.6328125" style="9" customWidth="1"/>
    <col min="12314" max="12314" width="4.7265625" style="9" bestFit="1" customWidth="1"/>
    <col min="12315" max="12315" width="1.453125" style="9" customWidth="1"/>
    <col min="12316" max="12316" width="4.26953125" style="9" bestFit="1" customWidth="1"/>
    <col min="12317" max="12317" width="2.6328125" style="9" customWidth="1"/>
    <col min="12318" max="12318" width="3" style="9" customWidth="1"/>
    <col min="12319" max="12319" width="3.36328125" style="9" customWidth="1"/>
    <col min="12320" max="12320" width="1.36328125" style="9" customWidth="1"/>
    <col min="12321" max="12321" width="4.26953125" style="9" bestFit="1" customWidth="1"/>
    <col min="12322" max="12323" width="2.6328125" style="9" customWidth="1"/>
    <col min="12324" max="12324" width="4.7265625" style="9" bestFit="1" customWidth="1"/>
    <col min="12325" max="12325" width="1.36328125" style="9" customWidth="1"/>
    <col min="12326" max="12326" width="4.26953125" style="9" bestFit="1" customWidth="1"/>
    <col min="12327" max="12328" width="2.90625" style="9" customWidth="1"/>
    <col min="12329" max="12329" width="4.26953125" style="9" bestFit="1" customWidth="1"/>
    <col min="12330" max="12330" width="1.36328125" style="9" customWidth="1"/>
    <col min="12331" max="12331" width="4.26953125" style="9" bestFit="1" customWidth="1"/>
    <col min="12332" max="12332" width="2.6328125" style="9" customWidth="1"/>
    <col min="12333" max="12333" width="4.7265625" style="9" bestFit="1" customWidth="1"/>
    <col min="12334" max="12334" width="1.36328125" style="9" customWidth="1"/>
    <col min="12335" max="12335" width="4.90625" style="9" bestFit="1" customWidth="1"/>
    <col min="12336" max="12336" width="2.6328125" style="9" customWidth="1"/>
    <col min="12337" max="12337" width="4.90625" style="9" bestFit="1" customWidth="1"/>
    <col min="12338" max="12338" width="1.6328125" style="9" customWidth="1"/>
    <col min="12339" max="12339" width="4.26953125" style="9" bestFit="1" customWidth="1"/>
    <col min="12340" max="12340" width="2.36328125" style="9" customWidth="1"/>
    <col min="12341" max="12341" width="4.26953125" style="9" bestFit="1" customWidth="1"/>
    <col min="12342" max="12342" width="1.36328125" style="9" customWidth="1"/>
    <col min="12343" max="12343" width="4.90625" style="9" bestFit="1" customWidth="1"/>
    <col min="12344" max="12344" width="2.6328125" style="9" customWidth="1"/>
    <col min="12345" max="12345" width="4.90625" style="9" bestFit="1" customWidth="1"/>
    <col min="12346" max="12346" width="1.36328125" style="9" customWidth="1"/>
    <col min="12347" max="12347" width="4.26953125" style="9" bestFit="1" customWidth="1"/>
    <col min="12348" max="12348" width="10.90625" style="9" bestFit="1" customWidth="1"/>
    <col min="12349" max="12349" width="4.08984375" style="9" bestFit="1" customWidth="1"/>
    <col min="12350" max="12350" width="1.36328125" style="9" customWidth="1"/>
    <col min="12351" max="12351" width="4.26953125" style="9" bestFit="1" customWidth="1"/>
    <col min="12352" max="12352" width="2.453125" style="9" customWidth="1"/>
    <col min="12353" max="12353" width="4.26953125" style="9" bestFit="1" customWidth="1"/>
    <col min="12354" max="12354" width="1.36328125" style="9" customWidth="1"/>
    <col min="12355" max="12355" width="4.08984375" style="9" bestFit="1" customWidth="1"/>
    <col min="12356" max="12356" width="2.36328125" style="9" customWidth="1"/>
    <col min="12357" max="12544" width="8.7265625" style="9"/>
    <col min="12545" max="12545" width="2.453125" style="9" customWidth="1"/>
    <col min="12546" max="12546" width="4.08984375" style="9" bestFit="1" customWidth="1"/>
    <col min="12547" max="12547" width="1.36328125" style="9" customWidth="1"/>
    <col min="12548" max="12548" width="4.26953125" style="9" bestFit="1" customWidth="1"/>
    <col min="12549" max="12549" width="2.6328125" style="9" customWidth="1"/>
    <col min="12550" max="12550" width="4.453125" style="9" bestFit="1" customWidth="1"/>
    <col min="12551" max="12551" width="1.36328125" style="9" customWidth="1"/>
    <col min="12552" max="12552" width="4.08984375" style="9" bestFit="1" customWidth="1"/>
    <col min="12553" max="12553" width="10.90625" style="9" bestFit="1" customWidth="1"/>
    <col min="12554" max="12554" width="4.26953125" style="9" bestFit="1" customWidth="1"/>
    <col min="12555" max="12555" width="1.36328125" style="9" customWidth="1"/>
    <col min="12556" max="12556" width="4.90625" style="9" bestFit="1" customWidth="1"/>
    <col min="12557" max="12557" width="2.6328125" style="9" customWidth="1"/>
    <col min="12558" max="12558" width="4.90625" style="9" bestFit="1" customWidth="1"/>
    <col min="12559" max="12559" width="1.36328125" style="9" customWidth="1"/>
    <col min="12560" max="12560" width="4.36328125" style="9" bestFit="1" customWidth="1"/>
    <col min="12561" max="12561" width="2.26953125" style="9" customWidth="1"/>
    <col min="12562" max="12562" width="4.26953125" style="9" bestFit="1" customWidth="1"/>
    <col min="12563" max="12563" width="1.36328125" style="9" customWidth="1"/>
    <col min="12564" max="12564" width="4.90625" style="9" bestFit="1" customWidth="1"/>
    <col min="12565" max="12565" width="2.6328125" style="9" customWidth="1"/>
    <col min="12566" max="12566" width="4.90625" style="9" bestFit="1" customWidth="1"/>
    <col min="12567" max="12567" width="1.26953125" style="9" customWidth="1"/>
    <col min="12568" max="12568" width="4.26953125" style="9" bestFit="1" customWidth="1"/>
    <col min="12569" max="12569" width="2.6328125" style="9" customWidth="1"/>
    <col min="12570" max="12570" width="4.7265625" style="9" bestFit="1" customWidth="1"/>
    <col min="12571" max="12571" width="1.453125" style="9" customWidth="1"/>
    <col min="12572" max="12572" width="4.26953125" style="9" bestFit="1" customWidth="1"/>
    <col min="12573" max="12573" width="2.6328125" style="9" customWidth="1"/>
    <col min="12574" max="12574" width="3" style="9" customWidth="1"/>
    <col min="12575" max="12575" width="3.36328125" style="9" customWidth="1"/>
    <col min="12576" max="12576" width="1.36328125" style="9" customWidth="1"/>
    <col min="12577" max="12577" width="4.26953125" style="9" bestFit="1" customWidth="1"/>
    <col min="12578" max="12579" width="2.6328125" style="9" customWidth="1"/>
    <col min="12580" max="12580" width="4.7265625" style="9" bestFit="1" customWidth="1"/>
    <col min="12581" max="12581" width="1.36328125" style="9" customWidth="1"/>
    <col min="12582" max="12582" width="4.26953125" style="9" bestFit="1" customWidth="1"/>
    <col min="12583" max="12584" width="2.90625" style="9" customWidth="1"/>
    <col min="12585" max="12585" width="4.26953125" style="9" bestFit="1" customWidth="1"/>
    <col min="12586" max="12586" width="1.36328125" style="9" customWidth="1"/>
    <col min="12587" max="12587" width="4.26953125" style="9" bestFit="1" customWidth="1"/>
    <col min="12588" max="12588" width="2.6328125" style="9" customWidth="1"/>
    <col min="12589" max="12589" width="4.7265625" style="9" bestFit="1" customWidth="1"/>
    <col min="12590" max="12590" width="1.36328125" style="9" customWidth="1"/>
    <col min="12591" max="12591" width="4.90625" style="9" bestFit="1" customWidth="1"/>
    <col min="12592" max="12592" width="2.6328125" style="9" customWidth="1"/>
    <col min="12593" max="12593" width="4.90625" style="9" bestFit="1" customWidth="1"/>
    <col min="12594" max="12594" width="1.6328125" style="9" customWidth="1"/>
    <col min="12595" max="12595" width="4.26953125" style="9" bestFit="1" customWidth="1"/>
    <col min="12596" max="12596" width="2.36328125" style="9" customWidth="1"/>
    <col min="12597" max="12597" width="4.26953125" style="9" bestFit="1" customWidth="1"/>
    <col min="12598" max="12598" width="1.36328125" style="9" customWidth="1"/>
    <col min="12599" max="12599" width="4.90625" style="9" bestFit="1" customWidth="1"/>
    <col min="12600" max="12600" width="2.6328125" style="9" customWidth="1"/>
    <col min="12601" max="12601" width="4.90625" style="9" bestFit="1" customWidth="1"/>
    <col min="12602" max="12602" width="1.36328125" style="9" customWidth="1"/>
    <col min="12603" max="12603" width="4.26953125" style="9" bestFit="1" customWidth="1"/>
    <col min="12604" max="12604" width="10.90625" style="9" bestFit="1" customWidth="1"/>
    <col min="12605" max="12605" width="4.08984375" style="9" bestFit="1" customWidth="1"/>
    <col min="12606" max="12606" width="1.36328125" style="9" customWidth="1"/>
    <col min="12607" max="12607" width="4.26953125" style="9" bestFit="1" customWidth="1"/>
    <col min="12608" max="12608" width="2.453125" style="9" customWidth="1"/>
    <col min="12609" max="12609" width="4.26953125" style="9" bestFit="1" customWidth="1"/>
    <col min="12610" max="12610" width="1.36328125" style="9" customWidth="1"/>
    <col min="12611" max="12611" width="4.08984375" style="9" bestFit="1" customWidth="1"/>
    <col min="12612" max="12612" width="2.36328125" style="9" customWidth="1"/>
    <col min="12613" max="12800" width="8.7265625" style="9"/>
    <col min="12801" max="12801" width="2.453125" style="9" customWidth="1"/>
    <col min="12802" max="12802" width="4.08984375" style="9" bestFit="1" customWidth="1"/>
    <col min="12803" max="12803" width="1.36328125" style="9" customWidth="1"/>
    <col min="12804" max="12804" width="4.26953125" style="9" bestFit="1" customWidth="1"/>
    <col min="12805" max="12805" width="2.6328125" style="9" customWidth="1"/>
    <col min="12806" max="12806" width="4.453125" style="9" bestFit="1" customWidth="1"/>
    <col min="12807" max="12807" width="1.36328125" style="9" customWidth="1"/>
    <col min="12808" max="12808" width="4.08984375" style="9" bestFit="1" customWidth="1"/>
    <col min="12809" max="12809" width="10.90625" style="9" bestFit="1" customWidth="1"/>
    <col min="12810" max="12810" width="4.26953125" style="9" bestFit="1" customWidth="1"/>
    <col min="12811" max="12811" width="1.36328125" style="9" customWidth="1"/>
    <col min="12812" max="12812" width="4.90625" style="9" bestFit="1" customWidth="1"/>
    <col min="12813" max="12813" width="2.6328125" style="9" customWidth="1"/>
    <col min="12814" max="12814" width="4.90625" style="9" bestFit="1" customWidth="1"/>
    <col min="12815" max="12815" width="1.36328125" style="9" customWidth="1"/>
    <col min="12816" max="12816" width="4.36328125" style="9" bestFit="1" customWidth="1"/>
    <col min="12817" max="12817" width="2.26953125" style="9" customWidth="1"/>
    <col min="12818" max="12818" width="4.26953125" style="9" bestFit="1" customWidth="1"/>
    <col min="12819" max="12819" width="1.36328125" style="9" customWidth="1"/>
    <col min="12820" max="12820" width="4.90625" style="9" bestFit="1" customWidth="1"/>
    <col min="12821" max="12821" width="2.6328125" style="9" customWidth="1"/>
    <col min="12822" max="12822" width="4.90625" style="9" bestFit="1" customWidth="1"/>
    <col min="12823" max="12823" width="1.26953125" style="9" customWidth="1"/>
    <col min="12824" max="12824" width="4.26953125" style="9" bestFit="1" customWidth="1"/>
    <col min="12825" max="12825" width="2.6328125" style="9" customWidth="1"/>
    <col min="12826" max="12826" width="4.7265625" style="9" bestFit="1" customWidth="1"/>
    <col min="12827" max="12827" width="1.453125" style="9" customWidth="1"/>
    <col min="12828" max="12828" width="4.26953125" style="9" bestFit="1" customWidth="1"/>
    <col min="12829" max="12829" width="2.6328125" style="9" customWidth="1"/>
    <col min="12830" max="12830" width="3" style="9" customWidth="1"/>
    <col min="12831" max="12831" width="3.36328125" style="9" customWidth="1"/>
    <col min="12832" max="12832" width="1.36328125" style="9" customWidth="1"/>
    <col min="12833" max="12833" width="4.26953125" style="9" bestFit="1" customWidth="1"/>
    <col min="12834" max="12835" width="2.6328125" style="9" customWidth="1"/>
    <col min="12836" max="12836" width="4.7265625" style="9" bestFit="1" customWidth="1"/>
    <col min="12837" max="12837" width="1.36328125" style="9" customWidth="1"/>
    <col min="12838" max="12838" width="4.26953125" style="9" bestFit="1" customWidth="1"/>
    <col min="12839" max="12840" width="2.90625" style="9" customWidth="1"/>
    <col min="12841" max="12841" width="4.26953125" style="9" bestFit="1" customWidth="1"/>
    <col min="12842" max="12842" width="1.36328125" style="9" customWidth="1"/>
    <col min="12843" max="12843" width="4.26953125" style="9" bestFit="1" customWidth="1"/>
    <col min="12844" max="12844" width="2.6328125" style="9" customWidth="1"/>
    <col min="12845" max="12845" width="4.7265625" style="9" bestFit="1" customWidth="1"/>
    <col min="12846" max="12846" width="1.36328125" style="9" customWidth="1"/>
    <col min="12847" max="12847" width="4.90625" style="9" bestFit="1" customWidth="1"/>
    <col min="12848" max="12848" width="2.6328125" style="9" customWidth="1"/>
    <col min="12849" max="12849" width="4.90625" style="9" bestFit="1" customWidth="1"/>
    <col min="12850" max="12850" width="1.6328125" style="9" customWidth="1"/>
    <col min="12851" max="12851" width="4.26953125" style="9" bestFit="1" customWidth="1"/>
    <col min="12852" max="12852" width="2.36328125" style="9" customWidth="1"/>
    <col min="12853" max="12853" width="4.26953125" style="9" bestFit="1" customWidth="1"/>
    <col min="12854" max="12854" width="1.36328125" style="9" customWidth="1"/>
    <col min="12855" max="12855" width="4.90625" style="9" bestFit="1" customWidth="1"/>
    <col min="12856" max="12856" width="2.6328125" style="9" customWidth="1"/>
    <col min="12857" max="12857" width="4.90625" style="9" bestFit="1" customWidth="1"/>
    <col min="12858" max="12858" width="1.36328125" style="9" customWidth="1"/>
    <col min="12859" max="12859" width="4.26953125" style="9" bestFit="1" customWidth="1"/>
    <col min="12860" max="12860" width="10.90625" style="9" bestFit="1" customWidth="1"/>
    <col min="12861" max="12861" width="4.08984375" style="9" bestFit="1" customWidth="1"/>
    <col min="12862" max="12862" width="1.36328125" style="9" customWidth="1"/>
    <col min="12863" max="12863" width="4.26953125" style="9" bestFit="1" customWidth="1"/>
    <col min="12864" max="12864" width="2.453125" style="9" customWidth="1"/>
    <col min="12865" max="12865" width="4.26953125" style="9" bestFit="1" customWidth="1"/>
    <col min="12866" max="12866" width="1.36328125" style="9" customWidth="1"/>
    <col min="12867" max="12867" width="4.08984375" style="9" bestFit="1" customWidth="1"/>
    <col min="12868" max="12868" width="2.36328125" style="9" customWidth="1"/>
    <col min="12869" max="13056" width="8.7265625" style="9"/>
    <col min="13057" max="13057" width="2.453125" style="9" customWidth="1"/>
    <col min="13058" max="13058" width="4.08984375" style="9" bestFit="1" customWidth="1"/>
    <col min="13059" max="13059" width="1.36328125" style="9" customWidth="1"/>
    <col min="13060" max="13060" width="4.26953125" style="9" bestFit="1" customWidth="1"/>
    <col min="13061" max="13061" width="2.6328125" style="9" customWidth="1"/>
    <col min="13062" max="13062" width="4.453125" style="9" bestFit="1" customWidth="1"/>
    <col min="13063" max="13063" width="1.36328125" style="9" customWidth="1"/>
    <col min="13064" max="13064" width="4.08984375" style="9" bestFit="1" customWidth="1"/>
    <col min="13065" max="13065" width="10.90625" style="9" bestFit="1" customWidth="1"/>
    <col min="13066" max="13066" width="4.26953125" style="9" bestFit="1" customWidth="1"/>
    <col min="13067" max="13067" width="1.36328125" style="9" customWidth="1"/>
    <col min="13068" max="13068" width="4.90625" style="9" bestFit="1" customWidth="1"/>
    <col min="13069" max="13069" width="2.6328125" style="9" customWidth="1"/>
    <col min="13070" max="13070" width="4.90625" style="9" bestFit="1" customWidth="1"/>
    <col min="13071" max="13071" width="1.36328125" style="9" customWidth="1"/>
    <col min="13072" max="13072" width="4.36328125" style="9" bestFit="1" customWidth="1"/>
    <col min="13073" max="13073" width="2.26953125" style="9" customWidth="1"/>
    <col min="13074" max="13074" width="4.26953125" style="9" bestFit="1" customWidth="1"/>
    <col min="13075" max="13075" width="1.36328125" style="9" customWidth="1"/>
    <col min="13076" max="13076" width="4.90625" style="9" bestFit="1" customWidth="1"/>
    <col min="13077" max="13077" width="2.6328125" style="9" customWidth="1"/>
    <col min="13078" max="13078" width="4.90625" style="9" bestFit="1" customWidth="1"/>
    <col min="13079" max="13079" width="1.26953125" style="9" customWidth="1"/>
    <col min="13080" max="13080" width="4.26953125" style="9" bestFit="1" customWidth="1"/>
    <col min="13081" max="13081" width="2.6328125" style="9" customWidth="1"/>
    <col min="13082" max="13082" width="4.7265625" style="9" bestFit="1" customWidth="1"/>
    <col min="13083" max="13083" width="1.453125" style="9" customWidth="1"/>
    <col min="13084" max="13084" width="4.26953125" style="9" bestFit="1" customWidth="1"/>
    <col min="13085" max="13085" width="2.6328125" style="9" customWidth="1"/>
    <col min="13086" max="13086" width="3" style="9" customWidth="1"/>
    <col min="13087" max="13087" width="3.36328125" style="9" customWidth="1"/>
    <col min="13088" max="13088" width="1.36328125" style="9" customWidth="1"/>
    <col min="13089" max="13089" width="4.26953125" style="9" bestFit="1" customWidth="1"/>
    <col min="13090" max="13091" width="2.6328125" style="9" customWidth="1"/>
    <col min="13092" max="13092" width="4.7265625" style="9" bestFit="1" customWidth="1"/>
    <col min="13093" max="13093" width="1.36328125" style="9" customWidth="1"/>
    <col min="13094" max="13094" width="4.26953125" style="9" bestFit="1" customWidth="1"/>
    <col min="13095" max="13096" width="2.90625" style="9" customWidth="1"/>
    <col min="13097" max="13097" width="4.26953125" style="9" bestFit="1" customWidth="1"/>
    <col min="13098" max="13098" width="1.36328125" style="9" customWidth="1"/>
    <col min="13099" max="13099" width="4.26953125" style="9" bestFit="1" customWidth="1"/>
    <col min="13100" max="13100" width="2.6328125" style="9" customWidth="1"/>
    <col min="13101" max="13101" width="4.7265625" style="9" bestFit="1" customWidth="1"/>
    <col min="13102" max="13102" width="1.36328125" style="9" customWidth="1"/>
    <col min="13103" max="13103" width="4.90625" style="9" bestFit="1" customWidth="1"/>
    <col min="13104" max="13104" width="2.6328125" style="9" customWidth="1"/>
    <col min="13105" max="13105" width="4.90625" style="9" bestFit="1" customWidth="1"/>
    <col min="13106" max="13106" width="1.6328125" style="9" customWidth="1"/>
    <col min="13107" max="13107" width="4.26953125" style="9" bestFit="1" customWidth="1"/>
    <col min="13108" max="13108" width="2.36328125" style="9" customWidth="1"/>
    <col min="13109" max="13109" width="4.26953125" style="9" bestFit="1" customWidth="1"/>
    <col min="13110" max="13110" width="1.36328125" style="9" customWidth="1"/>
    <col min="13111" max="13111" width="4.90625" style="9" bestFit="1" customWidth="1"/>
    <col min="13112" max="13112" width="2.6328125" style="9" customWidth="1"/>
    <col min="13113" max="13113" width="4.90625" style="9" bestFit="1" customWidth="1"/>
    <col min="13114" max="13114" width="1.36328125" style="9" customWidth="1"/>
    <col min="13115" max="13115" width="4.26953125" style="9" bestFit="1" customWidth="1"/>
    <col min="13116" max="13116" width="10.90625" style="9" bestFit="1" customWidth="1"/>
    <col min="13117" max="13117" width="4.08984375" style="9" bestFit="1" customWidth="1"/>
    <col min="13118" max="13118" width="1.36328125" style="9" customWidth="1"/>
    <col min="13119" max="13119" width="4.26953125" style="9" bestFit="1" customWidth="1"/>
    <col min="13120" max="13120" width="2.453125" style="9" customWidth="1"/>
    <col min="13121" max="13121" width="4.26953125" style="9" bestFit="1" customWidth="1"/>
    <col min="13122" max="13122" width="1.36328125" style="9" customWidth="1"/>
    <col min="13123" max="13123" width="4.08984375" style="9" bestFit="1" customWidth="1"/>
    <col min="13124" max="13124" width="2.36328125" style="9" customWidth="1"/>
    <col min="13125" max="13312" width="8.7265625" style="9"/>
    <col min="13313" max="13313" width="2.453125" style="9" customWidth="1"/>
    <col min="13314" max="13314" width="4.08984375" style="9" bestFit="1" customWidth="1"/>
    <col min="13315" max="13315" width="1.36328125" style="9" customWidth="1"/>
    <col min="13316" max="13316" width="4.26953125" style="9" bestFit="1" customWidth="1"/>
    <col min="13317" max="13317" width="2.6328125" style="9" customWidth="1"/>
    <col min="13318" max="13318" width="4.453125" style="9" bestFit="1" customWidth="1"/>
    <col min="13319" max="13319" width="1.36328125" style="9" customWidth="1"/>
    <col min="13320" max="13320" width="4.08984375" style="9" bestFit="1" customWidth="1"/>
    <col min="13321" max="13321" width="10.90625" style="9" bestFit="1" customWidth="1"/>
    <col min="13322" max="13322" width="4.26953125" style="9" bestFit="1" customWidth="1"/>
    <col min="13323" max="13323" width="1.36328125" style="9" customWidth="1"/>
    <col min="13324" max="13324" width="4.90625" style="9" bestFit="1" customWidth="1"/>
    <col min="13325" max="13325" width="2.6328125" style="9" customWidth="1"/>
    <col min="13326" max="13326" width="4.90625" style="9" bestFit="1" customWidth="1"/>
    <col min="13327" max="13327" width="1.36328125" style="9" customWidth="1"/>
    <col min="13328" max="13328" width="4.36328125" style="9" bestFit="1" customWidth="1"/>
    <col min="13329" max="13329" width="2.26953125" style="9" customWidth="1"/>
    <col min="13330" max="13330" width="4.26953125" style="9" bestFit="1" customWidth="1"/>
    <col min="13331" max="13331" width="1.36328125" style="9" customWidth="1"/>
    <col min="13332" max="13332" width="4.90625" style="9" bestFit="1" customWidth="1"/>
    <col min="13333" max="13333" width="2.6328125" style="9" customWidth="1"/>
    <col min="13334" max="13334" width="4.90625" style="9" bestFit="1" customWidth="1"/>
    <col min="13335" max="13335" width="1.26953125" style="9" customWidth="1"/>
    <col min="13336" max="13336" width="4.26953125" style="9" bestFit="1" customWidth="1"/>
    <col min="13337" max="13337" width="2.6328125" style="9" customWidth="1"/>
    <col min="13338" max="13338" width="4.7265625" style="9" bestFit="1" customWidth="1"/>
    <col min="13339" max="13339" width="1.453125" style="9" customWidth="1"/>
    <col min="13340" max="13340" width="4.26953125" style="9" bestFit="1" customWidth="1"/>
    <col min="13341" max="13341" width="2.6328125" style="9" customWidth="1"/>
    <col min="13342" max="13342" width="3" style="9" customWidth="1"/>
    <col min="13343" max="13343" width="3.36328125" style="9" customWidth="1"/>
    <col min="13344" max="13344" width="1.36328125" style="9" customWidth="1"/>
    <col min="13345" max="13345" width="4.26953125" style="9" bestFit="1" customWidth="1"/>
    <col min="13346" max="13347" width="2.6328125" style="9" customWidth="1"/>
    <col min="13348" max="13348" width="4.7265625" style="9" bestFit="1" customWidth="1"/>
    <col min="13349" max="13349" width="1.36328125" style="9" customWidth="1"/>
    <col min="13350" max="13350" width="4.26953125" style="9" bestFit="1" customWidth="1"/>
    <col min="13351" max="13352" width="2.90625" style="9" customWidth="1"/>
    <col min="13353" max="13353" width="4.26953125" style="9" bestFit="1" customWidth="1"/>
    <col min="13354" max="13354" width="1.36328125" style="9" customWidth="1"/>
    <col min="13355" max="13355" width="4.26953125" style="9" bestFit="1" customWidth="1"/>
    <col min="13356" max="13356" width="2.6328125" style="9" customWidth="1"/>
    <col min="13357" max="13357" width="4.7265625" style="9" bestFit="1" customWidth="1"/>
    <col min="13358" max="13358" width="1.36328125" style="9" customWidth="1"/>
    <col min="13359" max="13359" width="4.90625" style="9" bestFit="1" customWidth="1"/>
    <col min="13360" max="13360" width="2.6328125" style="9" customWidth="1"/>
    <col min="13361" max="13361" width="4.90625" style="9" bestFit="1" customWidth="1"/>
    <col min="13362" max="13362" width="1.6328125" style="9" customWidth="1"/>
    <col min="13363" max="13363" width="4.26953125" style="9" bestFit="1" customWidth="1"/>
    <col min="13364" max="13364" width="2.36328125" style="9" customWidth="1"/>
    <col min="13365" max="13365" width="4.26953125" style="9" bestFit="1" customWidth="1"/>
    <col min="13366" max="13366" width="1.36328125" style="9" customWidth="1"/>
    <col min="13367" max="13367" width="4.90625" style="9" bestFit="1" customWidth="1"/>
    <col min="13368" max="13368" width="2.6328125" style="9" customWidth="1"/>
    <col min="13369" max="13369" width="4.90625" style="9" bestFit="1" customWidth="1"/>
    <col min="13370" max="13370" width="1.36328125" style="9" customWidth="1"/>
    <col min="13371" max="13371" width="4.26953125" style="9" bestFit="1" customWidth="1"/>
    <col min="13372" max="13372" width="10.90625" style="9" bestFit="1" customWidth="1"/>
    <col min="13373" max="13373" width="4.08984375" style="9" bestFit="1" customWidth="1"/>
    <col min="13374" max="13374" width="1.36328125" style="9" customWidth="1"/>
    <col min="13375" max="13375" width="4.26953125" style="9" bestFit="1" customWidth="1"/>
    <col min="13376" max="13376" width="2.453125" style="9" customWidth="1"/>
    <col min="13377" max="13377" width="4.26953125" style="9" bestFit="1" customWidth="1"/>
    <col min="13378" max="13378" width="1.36328125" style="9" customWidth="1"/>
    <col min="13379" max="13379" width="4.08984375" style="9" bestFit="1" customWidth="1"/>
    <col min="13380" max="13380" width="2.36328125" style="9" customWidth="1"/>
    <col min="13381" max="13568" width="8.7265625" style="9"/>
    <col min="13569" max="13569" width="2.453125" style="9" customWidth="1"/>
    <col min="13570" max="13570" width="4.08984375" style="9" bestFit="1" customWidth="1"/>
    <col min="13571" max="13571" width="1.36328125" style="9" customWidth="1"/>
    <col min="13572" max="13572" width="4.26953125" style="9" bestFit="1" customWidth="1"/>
    <col min="13573" max="13573" width="2.6328125" style="9" customWidth="1"/>
    <col min="13574" max="13574" width="4.453125" style="9" bestFit="1" customWidth="1"/>
    <col min="13575" max="13575" width="1.36328125" style="9" customWidth="1"/>
    <col min="13576" max="13576" width="4.08984375" style="9" bestFit="1" customWidth="1"/>
    <col min="13577" max="13577" width="10.90625" style="9" bestFit="1" customWidth="1"/>
    <col min="13578" max="13578" width="4.26953125" style="9" bestFit="1" customWidth="1"/>
    <col min="13579" max="13579" width="1.36328125" style="9" customWidth="1"/>
    <col min="13580" max="13580" width="4.90625" style="9" bestFit="1" customWidth="1"/>
    <col min="13581" max="13581" width="2.6328125" style="9" customWidth="1"/>
    <col min="13582" max="13582" width="4.90625" style="9" bestFit="1" customWidth="1"/>
    <col min="13583" max="13583" width="1.36328125" style="9" customWidth="1"/>
    <col min="13584" max="13584" width="4.36328125" style="9" bestFit="1" customWidth="1"/>
    <col min="13585" max="13585" width="2.26953125" style="9" customWidth="1"/>
    <col min="13586" max="13586" width="4.26953125" style="9" bestFit="1" customWidth="1"/>
    <col min="13587" max="13587" width="1.36328125" style="9" customWidth="1"/>
    <col min="13588" max="13588" width="4.90625" style="9" bestFit="1" customWidth="1"/>
    <col min="13589" max="13589" width="2.6328125" style="9" customWidth="1"/>
    <col min="13590" max="13590" width="4.90625" style="9" bestFit="1" customWidth="1"/>
    <col min="13591" max="13591" width="1.26953125" style="9" customWidth="1"/>
    <col min="13592" max="13592" width="4.26953125" style="9" bestFit="1" customWidth="1"/>
    <col min="13593" max="13593" width="2.6328125" style="9" customWidth="1"/>
    <col min="13594" max="13594" width="4.7265625" style="9" bestFit="1" customWidth="1"/>
    <col min="13595" max="13595" width="1.453125" style="9" customWidth="1"/>
    <col min="13596" max="13596" width="4.26953125" style="9" bestFit="1" customWidth="1"/>
    <col min="13597" max="13597" width="2.6328125" style="9" customWidth="1"/>
    <col min="13598" max="13598" width="3" style="9" customWidth="1"/>
    <col min="13599" max="13599" width="3.36328125" style="9" customWidth="1"/>
    <col min="13600" max="13600" width="1.36328125" style="9" customWidth="1"/>
    <col min="13601" max="13601" width="4.26953125" style="9" bestFit="1" customWidth="1"/>
    <col min="13602" max="13603" width="2.6328125" style="9" customWidth="1"/>
    <col min="13604" max="13604" width="4.7265625" style="9" bestFit="1" customWidth="1"/>
    <col min="13605" max="13605" width="1.36328125" style="9" customWidth="1"/>
    <col min="13606" max="13606" width="4.26953125" style="9" bestFit="1" customWidth="1"/>
    <col min="13607" max="13608" width="2.90625" style="9" customWidth="1"/>
    <col min="13609" max="13609" width="4.26953125" style="9" bestFit="1" customWidth="1"/>
    <col min="13610" max="13610" width="1.36328125" style="9" customWidth="1"/>
    <col min="13611" max="13611" width="4.26953125" style="9" bestFit="1" customWidth="1"/>
    <col min="13612" max="13612" width="2.6328125" style="9" customWidth="1"/>
    <col min="13613" max="13613" width="4.7265625" style="9" bestFit="1" customWidth="1"/>
    <col min="13614" max="13614" width="1.36328125" style="9" customWidth="1"/>
    <col min="13615" max="13615" width="4.90625" style="9" bestFit="1" customWidth="1"/>
    <col min="13616" max="13616" width="2.6328125" style="9" customWidth="1"/>
    <col min="13617" max="13617" width="4.90625" style="9" bestFit="1" customWidth="1"/>
    <col min="13618" max="13618" width="1.6328125" style="9" customWidth="1"/>
    <col min="13619" max="13619" width="4.26953125" style="9" bestFit="1" customWidth="1"/>
    <col min="13620" max="13620" width="2.36328125" style="9" customWidth="1"/>
    <col min="13621" max="13621" width="4.26953125" style="9" bestFit="1" customWidth="1"/>
    <col min="13622" max="13622" width="1.36328125" style="9" customWidth="1"/>
    <col min="13623" max="13623" width="4.90625" style="9" bestFit="1" customWidth="1"/>
    <col min="13624" max="13624" width="2.6328125" style="9" customWidth="1"/>
    <col min="13625" max="13625" width="4.90625" style="9" bestFit="1" customWidth="1"/>
    <col min="13626" max="13626" width="1.36328125" style="9" customWidth="1"/>
    <col min="13627" max="13627" width="4.26953125" style="9" bestFit="1" customWidth="1"/>
    <col min="13628" max="13628" width="10.90625" style="9" bestFit="1" customWidth="1"/>
    <col min="13629" max="13629" width="4.08984375" style="9" bestFit="1" customWidth="1"/>
    <col min="13630" max="13630" width="1.36328125" style="9" customWidth="1"/>
    <col min="13631" max="13631" width="4.26953125" style="9" bestFit="1" customWidth="1"/>
    <col min="13632" max="13632" width="2.453125" style="9" customWidth="1"/>
    <col min="13633" max="13633" width="4.26953125" style="9" bestFit="1" customWidth="1"/>
    <col min="13634" max="13634" width="1.36328125" style="9" customWidth="1"/>
    <col min="13635" max="13635" width="4.08984375" style="9" bestFit="1" customWidth="1"/>
    <col min="13636" max="13636" width="2.36328125" style="9" customWidth="1"/>
    <col min="13637" max="13824" width="8.7265625" style="9"/>
    <col min="13825" max="13825" width="2.453125" style="9" customWidth="1"/>
    <col min="13826" max="13826" width="4.08984375" style="9" bestFit="1" customWidth="1"/>
    <col min="13827" max="13827" width="1.36328125" style="9" customWidth="1"/>
    <col min="13828" max="13828" width="4.26953125" style="9" bestFit="1" customWidth="1"/>
    <col min="13829" max="13829" width="2.6328125" style="9" customWidth="1"/>
    <col min="13830" max="13830" width="4.453125" style="9" bestFit="1" customWidth="1"/>
    <col min="13831" max="13831" width="1.36328125" style="9" customWidth="1"/>
    <col min="13832" max="13832" width="4.08984375" style="9" bestFit="1" customWidth="1"/>
    <col min="13833" max="13833" width="10.90625" style="9" bestFit="1" customWidth="1"/>
    <col min="13834" max="13834" width="4.26953125" style="9" bestFit="1" customWidth="1"/>
    <col min="13835" max="13835" width="1.36328125" style="9" customWidth="1"/>
    <col min="13836" max="13836" width="4.90625" style="9" bestFit="1" customWidth="1"/>
    <col min="13837" max="13837" width="2.6328125" style="9" customWidth="1"/>
    <col min="13838" max="13838" width="4.90625" style="9" bestFit="1" customWidth="1"/>
    <col min="13839" max="13839" width="1.36328125" style="9" customWidth="1"/>
    <col min="13840" max="13840" width="4.36328125" style="9" bestFit="1" customWidth="1"/>
    <col min="13841" max="13841" width="2.26953125" style="9" customWidth="1"/>
    <col min="13842" max="13842" width="4.26953125" style="9" bestFit="1" customWidth="1"/>
    <col min="13843" max="13843" width="1.36328125" style="9" customWidth="1"/>
    <col min="13844" max="13844" width="4.90625" style="9" bestFit="1" customWidth="1"/>
    <col min="13845" max="13845" width="2.6328125" style="9" customWidth="1"/>
    <col min="13846" max="13846" width="4.90625" style="9" bestFit="1" customWidth="1"/>
    <col min="13847" max="13847" width="1.26953125" style="9" customWidth="1"/>
    <col min="13848" max="13848" width="4.26953125" style="9" bestFit="1" customWidth="1"/>
    <col min="13849" max="13849" width="2.6328125" style="9" customWidth="1"/>
    <col min="13850" max="13850" width="4.7265625" style="9" bestFit="1" customWidth="1"/>
    <col min="13851" max="13851" width="1.453125" style="9" customWidth="1"/>
    <col min="13852" max="13852" width="4.26953125" style="9" bestFit="1" customWidth="1"/>
    <col min="13853" max="13853" width="2.6328125" style="9" customWidth="1"/>
    <col min="13854" max="13854" width="3" style="9" customWidth="1"/>
    <col min="13855" max="13855" width="3.36328125" style="9" customWidth="1"/>
    <col min="13856" max="13856" width="1.36328125" style="9" customWidth="1"/>
    <col min="13857" max="13857" width="4.26953125" style="9" bestFit="1" customWidth="1"/>
    <col min="13858" max="13859" width="2.6328125" style="9" customWidth="1"/>
    <col min="13860" max="13860" width="4.7265625" style="9" bestFit="1" customWidth="1"/>
    <col min="13861" max="13861" width="1.36328125" style="9" customWidth="1"/>
    <col min="13862" max="13862" width="4.26953125" style="9" bestFit="1" customWidth="1"/>
    <col min="13863" max="13864" width="2.90625" style="9" customWidth="1"/>
    <col min="13865" max="13865" width="4.26953125" style="9" bestFit="1" customWidth="1"/>
    <col min="13866" max="13866" width="1.36328125" style="9" customWidth="1"/>
    <col min="13867" max="13867" width="4.26953125" style="9" bestFit="1" customWidth="1"/>
    <col min="13868" max="13868" width="2.6328125" style="9" customWidth="1"/>
    <col min="13869" max="13869" width="4.7265625" style="9" bestFit="1" customWidth="1"/>
    <col min="13870" max="13870" width="1.36328125" style="9" customWidth="1"/>
    <col min="13871" max="13871" width="4.90625" style="9" bestFit="1" customWidth="1"/>
    <col min="13872" max="13872" width="2.6328125" style="9" customWidth="1"/>
    <col min="13873" max="13873" width="4.90625" style="9" bestFit="1" customWidth="1"/>
    <col min="13874" max="13874" width="1.6328125" style="9" customWidth="1"/>
    <col min="13875" max="13875" width="4.26953125" style="9" bestFit="1" customWidth="1"/>
    <col min="13876" max="13876" width="2.36328125" style="9" customWidth="1"/>
    <col min="13877" max="13877" width="4.26953125" style="9" bestFit="1" customWidth="1"/>
    <col min="13878" max="13878" width="1.36328125" style="9" customWidth="1"/>
    <col min="13879" max="13879" width="4.90625" style="9" bestFit="1" customWidth="1"/>
    <col min="13880" max="13880" width="2.6328125" style="9" customWidth="1"/>
    <col min="13881" max="13881" width="4.90625" style="9" bestFit="1" customWidth="1"/>
    <col min="13882" max="13882" width="1.36328125" style="9" customWidth="1"/>
    <col min="13883" max="13883" width="4.26953125" style="9" bestFit="1" customWidth="1"/>
    <col min="13884" max="13884" width="10.90625" style="9" bestFit="1" customWidth="1"/>
    <col min="13885" max="13885" width="4.08984375" style="9" bestFit="1" customWidth="1"/>
    <col min="13886" max="13886" width="1.36328125" style="9" customWidth="1"/>
    <col min="13887" max="13887" width="4.26953125" style="9" bestFit="1" customWidth="1"/>
    <col min="13888" max="13888" width="2.453125" style="9" customWidth="1"/>
    <col min="13889" max="13889" width="4.26953125" style="9" bestFit="1" customWidth="1"/>
    <col min="13890" max="13890" width="1.36328125" style="9" customWidth="1"/>
    <col min="13891" max="13891" width="4.08984375" style="9" bestFit="1" customWidth="1"/>
    <col min="13892" max="13892" width="2.36328125" style="9" customWidth="1"/>
    <col min="13893" max="14080" width="8.7265625" style="9"/>
    <col min="14081" max="14081" width="2.453125" style="9" customWidth="1"/>
    <col min="14082" max="14082" width="4.08984375" style="9" bestFit="1" customWidth="1"/>
    <col min="14083" max="14083" width="1.36328125" style="9" customWidth="1"/>
    <col min="14084" max="14084" width="4.26953125" style="9" bestFit="1" customWidth="1"/>
    <col min="14085" max="14085" width="2.6328125" style="9" customWidth="1"/>
    <col min="14086" max="14086" width="4.453125" style="9" bestFit="1" customWidth="1"/>
    <col min="14087" max="14087" width="1.36328125" style="9" customWidth="1"/>
    <col min="14088" max="14088" width="4.08984375" style="9" bestFit="1" customWidth="1"/>
    <col min="14089" max="14089" width="10.90625" style="9" bestFit="1" customWidth="1"/>
    <col min="14090" max="14090" width="4.26953125" style="9" bestFit="1" customWidth="1"/>
    <col min="14091" max="14091" width="1.36328125" style="9" customWidth="1"/>
    <col min="14092" max="14092" width="4.90625" style="9" bestFit="1" customWidth="1"/>
    <col min="14093" max="14093" width="2.6328125" style="9" customWidth="1"/>
    <col min="14094" max="14094" width="4.90625" style="9" bestFit="1" customWidth="1"/>
    <col min="14095" max="14095" width="1.36328125" style="9" customWidth="1"/>
    <col min="14096" max="14096" width="4.36328125" style="9" bestFit="1" customWidth="1"/>
    <col min="14097" max="14097" width="2.26953125" style="9" customWidth="1"/>
    <col min="14098" max="14098" width="4.26953125" style="9" bestFit="1" customWidth="1"/>
    <col min="14099" max="14099" width="1.36328125" style="9" customWidth="1"/>
    <col min="14100" max="14100" width="4.90625" style="9" bestFit="1" customWidth="1"/>
    <col min="14101" max="14101" width="2.6328125" style="9" customWidth="1"/>
    <col min="14102" max="14102" width="4.90625" style="9" bestFit="1" customWidth="1"/>
    <col min="14103" max="14103" width="1.26953125" style="9" customWidth="1"/>
    <col min="14104" max="14104" width="4.26953125" style="9" bestFit="1" customWidth="1"/>
    <col min="14105" max="14105" width="2.6328125" style="9" customWidth="1"/>
    <col min="14106" max="14106" width="4.7265625" style="9" bestFit="1" customWidth="1"/>
    <col min="14107" max="14107" width="1.453125" style="9" customWidth="1"/>
    <col min="14108" max="14108" width="4.26953125" style="9" bestFit="1" customWidth="1"/>
    <col min="14109" max="14109" width="2.6328125" style="9" customWidth="1"/>
    <col min="14110" max="14110" width="3" style="9" customWidth="1"/>
    <col min="14111" max="14111" width="3.36328125" style="9" customWidth="1"/>
    <col min="14112" max="14112" width="1.36328125" style="9" customWidth="1"/>
    <col min="14113" max="14113" width="4.26953125" style="9" bestFit="1" customWidth="1"/>
    <col min="14114" max="14115" width="2.6328125" style="9" customWidth="1"/>
    <col min="14116" max="14116" width="4.7265625" style="9" bestFit="1" customWidth="1"/>
    <col min="14117" max="14117" width="1.36328125" style="9" customWidth="1"/>
    <col min="14118" max="14118" width="4.26953125" style="9" bestFit="1" customWidth="1"/>
    <col min="14119" max="14120" width="2.90625" style="9" customWidth="1"/>
    <col min="14121" max="14121" width="4.26953125" style="9" bestFit="1" customWidth="1"/>
    <col min="14122" max="14122" width="1.36328125" style="9" customWidth="1"/>
    <col min="14123" max="14123" width="4.26953125" style="9" bestFit="1" customWidth="1"/>
    <col min="14124" max="14124" width="2.6328125" style="9" customWidth="1"/>
    <col min="14125" max="14125" width="4.7265625" style="9" bestFit="1" customWidth="1"/>
    <col min="14126" max="14126" width="1.36328125" style="9" customWidth="1"/>
    <col min="14127" max="14127" width="4.90625" style="9" bestFit="1" customWidth="1"/>
    <col min="14128" max="14128" width="2.6328125" style="9" customWidth="1"/>
    <col min="14129" max="14129" width="4.90625" style="9" bestFit="1" customWidth="1"/>
    <col min="14130" max="14130" width="1.6328125" style="9" customWidth="1"/>
    <col min="14131" max="14131" width="4.26953125" style="9" bestFit="1" customWidth="1"/>
    <col min="14132" max="14132" width="2.36328125" style="9" customWidth="1"/>
    <col min="14133" max="14133" width="4.26953125" style="9" bestFit="1" customWidth="1"/>
    <col min="14134" max="14134" width="1.36328125" style="9" customWidth="1"/>
    <col min="14135" max="14135" width="4.90625" style="9" bestFit="1" customWidth="1"/>
    <col min="14136" max="14136" width="2.6328125" style="9" customWidth="1"/>
    <col min="14137" max="14137" width="4.90625" style="9" bestFit="1" customWidth="1"/>
    <col min="14138" max="14138" width="1.36328125" style="9" customWidth="1"/>
    <col min="14139" max="14139" width="4.26953125" style="9" bestFit="1" customWidth="1"/>
    <col min="14140" max="14140" width="10.90625" style="9" bestFit="1" customWidth="1"/>
    <col min="14141" max="14141" width="4.08984375" style="9" bestFit="1" customWidth="1"/>
    <col min="14142" max="14142" width="1.36328125" style="9" customWidth="1"/>
    <col min="14143" max="14143" width="4.26953125" style="9" bestFit="1" customWidth="1"/>
    <col min="14144" max="14144" width="2.453125" style="9" customWidth="1"/>
    <col min="14145" max="14145" width="4.26953125" style="9" bestFit="1" customWidth="1"/>
    <col min="14146" max="14146" width="1.36328125" style="9" customWidth="1"/>
    <col min="14147" max="14147" width="4.08984375" style="9" bestFit="1" customWidth="1"/>
    <col min="14148" max="14148" width="2.36328125" style="9" customWidth="1"/>
    <col min="14149" max="14336" width="8.7265625" style="9"/>
    <col min="14337" max="14337" width="2.453125" style="9" customWidth="1"/>
    <col min="14338" max="14338" width="4.08984375" style="9" bestFit="1" customWidth="1"/>
    <col min="14339" max="14339" width="1.36328125" style="9" customWidth="1"/>
    <col min="14340" max="14340" width="4.26953125" style="9" bestFit="1" customWidth="1"/>
    <col min="14341" max="14341" width="2.6328125" style="9" customWidth="1"/>
    <col min="14342" max="14342" width="4.453125" style="9" bestFit="1" customWidth="1"/>
    <col min="14343" max="14343" width="1.36328125" style="9" customWidth="1"/>
    <col min="14344" max="14344" width="4.08984375" style="9" bestFit="1" customWidth="1"/>
    <col min="14345" max="14345" width="10.90625" style="9" bestFit="1" customWidth="1"/>
    <col min="14346" max="14346" width="4.26953125" style="9" bestFit="1" customWidth="1"/>
    <col min="14347" max="14347" width="1.36328125" style="9" customWidth="1"/>
    <col min="14348" max="14348" width="4.90625" style="9" bestFit="1" customWidth="1"/>
    <col min="14349" max="14349" width="2.6328125" style="9" customWidth="1"/>
    <col min="14350" max="14350" width="4.90625" style="9" bestFit="1" customWidth="1"/>
    <col min="14351" max="14351" width="1.36328125" style="9" customWidth="1"/>
    <col min="14352" max="14352" width="4.36328125" style="9" bestFit="1" customWidth="1"/>
    <col min="14353" max="14353" width="2.26953125" style="9" customWidth="1"/>
    <col min="14354" max="14354" width="4.26953125" style="9" bestFit="1" customWidth="1"/>
    <col min="14355" max="14355" width="1.36328125" style="9" customWidth="1"/>
    <col min="14356" max="14356" width="4.90625" style="9" bestFit="1" customWidth="1"/>
    <col min="14357" max="14357" width="2.6328125" style="9" customWidth="1"/>
    <col min="14358" max="14358" width="4.90625" style="9" bestFit="1" customWidth="1"/>
    <col min="14359" max="14359" width="1.26953125" style="9" customWidth="1"/>
    <col min="14360" max="14360" width="4.26953125" style="9" bestFit="1" customWidth="1"/>
    <col min="14361" max="14361" width="2.6328125" style="9" customWidth="1"/>
    <col min="14362" max="14362" width="4.7265625" style="9" bestFit="1" customWidth="1"/>
    <col min="14363" max="14363" width="1.453125" style="9" customWidth="1"/>
    <col min="14364" max="14364" width="4.26953125" style="9" bestFit="1" customWidth="1"/>
    <col min="14365" max="14365" width="2.6328125" style="9" customWidth="1"/>
    <col min="14366" max="14366" width="3" style="9" customWidth="1"/>
    <col min="14367" max="14367" width="3.36328125" style="9" customWidth="1"/>
    <col min="14368" max="14368" width="1.36328125" style="9" customWidth="1"/>
    <col min="14369" max="14369" width="4.26953125" style="9" bestFit="1" customWidth="1"/>
    <col min="14370" max="14371" width="2.6328125" style="9" customWidth="1"/>
    <col min="14372" max="14372" width="4.7265625" style="9" bestFit="1" customWidth="1"/>
    <col min="14373" max="14373" width="1.36328125" style="9" customWidth="1"/>
    <col min="14374" max="14374" width="4.26953125" style="9" bestFit="1" customWidth="1"/>
    <col min="14375" max="14376" width="2.90625" style="9" customWidth="1"/>
    <col min="14377" max="14377" width="4.26953125" style="9" bestFit="1" customWidth="1"/>
    <col min="14378" max="14378" width="1.36328125" style="9" customWidth="1"/>
    <col min="14379" max="14379" width="4.26953125" style="9" bestFit="1" customWidth="1"/>
    <col min="14380" max="14380" width="2.6328125" style="9" customWidth="1"/>
    <col min="14381" max="14381" width="4.7265625" style="9" bestFit="1" customWidth="1"/>
    <col min="14382" max="14382" width="1.36328125" style="9" customWidth="1"/>
    <col min="14383" max="14383" width="4.90625" style="9" bestFit="1" customWidth="1"/>
    <col min="14384" max="14384" width="2.6328125" style="9" customWidth="1"/>
    <col min="14385" max="14385" width="4.90625" style="9" bestFit="1" customWidth="1"/>
    <col min="14386" max="14386" width="1.6328125" style="9" customWidth="1"/>
    <col min="14387" max="14387" width="4.26953125" style="9" bestFit="1" customWidth="1"/>
    <col min="14388" max="14388" width="2.36328125" style="9" customWidth="1"/>
    <col min="14389" max="14389" width="4.26953125" style="9" bestFit="1" customWidth="1"/>
    <col min="14390" max="14390" width="1.36328125" style="9" customWidth="1"/>
    <col min="14391" max="14391" width="4.90625" style="9" bestFit="1" customWidth="1"/>
    <col min="14392" max="14392" width="2.6328125" style="9" customWidth="1"/>
    <col min="14393" max="14393" width="4.90625" style="9" bestFit="1" customWidth="1"/>
    <col min="14394" max="14394" width="1.36328125" style="9" customWidth="1"/>
    <col min="14395" max="14395" width="4.26953125" style="9" bestFit="1" customWidth="1"/>
    <col min="14396" max="14396" width="10.90625" style="9" bestFit="1" customWidth="1"/>
    <col min="14397" max="14397" width="4.08984375" style="9" bestFit="1" customWidth="1"/>
    <col min="14398" max="14398" width="1.36328125" style="9" customWidth="1"/>
    <col min="14399" max="14399" width="4.26953125" style="9" bestFit="1" customWidth="1"/>
    <col min="14400" max="14400" width="2.453125" style="9" customWidth="1"/>
    <col min="14401" max="14401" width="4.26953125" style="9" bestFit="1" customWidth="1"/>
    <col min="14402" max="14402" width="1.36328125" style="9" customWidth="1"/>
    <col min="14403" max="14403" width="4.08984375" style="9" bestFit="1" customWidth="1"/>
    <col min="14404" max="14404" width="2.36328125" style="9" customWidth="1"/>
    <col min="14405" max="14592" width="8.7265625" style="9"/>
    <col min="14593" max="14593" width="2.453125" style="9" customWidth="1"/>
    <col min="14594" max="14594" width="4.08984375" style="9" bestFit="1" customWidth="1"/>
    <col min="14595" max="14595" width="1.36328125" style="9" customWidth="1"/>
    <col min="14596" max="14596" width="4.26953125" style="9" bestFit="1" customWidth="1"/>
    <col min="14597" max="14597" width="2.6328125" style="9" customWidth="1"/>
    <col min="14598" max="14598" width="4.453125" style="9" bestFit="1" customWidth="1"/>
    <col min="14599" max="14599" width="1.36328125" style="9" customWidth="1"/>
    <col min="14600" max="14600" width="4.08984375" style="9" bestFit="1" customWidth="1"/>
    <col min="14601" max="14601" width="10.90625" style="9" bestFit="1" customWidth="1"/>
    <col min="14602" max="14602" width="4.26953125" style="9" bestFit="1" customWidth="1"/>
    <col min="14603" max="14603" width="1.36328125" style="9" customWidth="1"/>
    <col min="14604" max="14604" width="4.90625" style="9" bestFit="1" customWidth="1"/>
    <col min="14605" max="14605" width="2.6328125" style="9" customWidth="1"/>
    <col min="14606" max="14606" width="4.90625" style="9" bestFit="1" customWidth="1"/>
    <col min="14607" max="14607" width="1.36328125" style="9" customWidth="1"/>
    <col min="14608" max="14608" width="4.36328125" style="9" bestFit="1" customWidth="1"/>
    <col min="14609" max="14609" width="2.26953125" style="9" customWidth="1"/>
    <col min="14610" max="14610" width="4.26953125" style="9" bestFit="1" customWidth="1"/>
    <col min="14611" max="14611" width="1.36328125" style="9" customWidth="1"/>
    <col min="14612" max="14612" width="4.90625" style="9" bestFit="1" customWidth="1"/>
    <col min="14613" max="14613" width="2.6328125" style="9" customWidth="1"/>
    <col min="14614" max="14614" width="4.90625" style="9" bestFit="1" customWidth="1"/>
    <col min="14615" max="14615" width="1.26953125" style="9" customWidth="1"/>
    <col min="14616" max="14616" width="4.26953125" style="9" bestFit="1" customWidth="1"/>
    <col min="14617" max="14617" width="2.6328125" style="9" customWidth="1"/>
    <col min="14618" max="14618" width="4.7265625" style="9" bestFit="1" customWidth="1"/>
    <col min="14619" max="14619" width="1.453125" style="9" customWidth="1"/>
    <col min="14620" max="14620" width="4.26953125" style="9" bestFit="1" customWidth="1"/>
    <col min="14621" max="14621" width="2.6328125" style="9" customWidth="1"/>
    <col min="14622" max="14622" width="3" style="9" customWidth="1"/>
    <col min="14623" max="14623" width="3.36328125" style="9" customWidth="1"/>
    <col min="14624" max="14624" width="1.36328125" style="9" customWidth="1"/>
    <col min="14625" max="14625" width="4.26953125" style="9" bestFit="1" customWidth="1"/>
    <col min="14626" max="14627" width="2.6328125" style="9" customWidth="1"/>
    <col min="14628" max="14628" width="4.7265625" style="9" bestFit="1" customWidth="1"/>
    <col min="14629" max="14629" width="1.36328125" style="9" customWidth="1"/>
    <col min="14630" max="14630" width="4.26953125" style="9" bestFit="1" customWidth="1"/>
    <col min="14631" max="14632" width="2.90625" style="9" customWidth="1"/>
    <col min="14633" max="14633" width="4.26953125" style="9" bestFit="1" customWidth="1"/>
    <col min="14634" max="14634" width="1.36328125" style="9" customWidth="1"/>
    <col min="14635" max="14635" width="4.26953125" style="9" bestFit="1" customWidth="1"/>
    <col min="14636" max="14636" width="2.6328125" style="9" customWidth="1"/>
    <col min="14637" max="14637" width="4.7265625" style="9" bestFit="1" customWidth="1"/>
    <col min="14638" max="14638" width="1.36328125" style="9" customWidth="1"/>
    <col min="14639" max="14639" width="4.90625" style="9" bestFit="1" customWidth="1"/>
    <col min="14640" max="14640" width="2.6328125" style="9" customWidth="1"/>
    <col min="14641" max="14641" width="4.90625" style="9" bestFit="1" customWidth="1"/>
    <col min="14642" max="14642" width="1.6328125" style="9" customWidth="1"/>
    <col min="14643" max="14643" width="4.26953125" style="9" bestFit="1" customWidth="1"/>
    <col min="14644" max="14644" width="2.36328125" style="9" customWidth="1"/>
    <col min="14645" max="14645" width="4.26953125" style="9" bestFit="1" customWidth="1"/>
    <col min="14646" max="14646" width="1.36328125" style="9" customWidth="1"/>
    <col min="14647" max="14647" width="4.90625" style="9" bestFit="1" customWidth="1"/>
    <col min="14648" max="14648" width="2.6328125" style="9" customWidth="1"/>
    <col min="14649" max="14649" width="4.90625" style="9" bestFit="1" customWidth="1"/>
    <col min="14650" max="14650" width="1.36328125" style="9" customWidth="1"/>
    <col min="14651" max="14651" width="4.26953125" style="9" bestFit="1" customWidth="1"/>
    <col min="14652" max="14652" width="10.90625" style="9" bestFit="1" customWidth="1"/>
    <col min="14653" max="14653" width="4.08984375" style="9" bestFit="1" customWidth="1"/>
    <col min="14654" max="14654" width="1.36328125" style="9" customWidth="1"/>
    <col min="14655" max="14655" width="4.26953125" style="9" bestFit="1" customWidth="1"/>
    <col min="14656" max="14656" width="2.453125" style="9" customWidth="1"/>
    <col min="14657" max="14657" width="4.26953125" style="9" bestFit="1" customWidth="1"/>
    <col min="14658" max="14658" width="1.36328125" style="9" customWidth="1"/>
    <col min="14659" max="14659" width="4.08984375" style="9" bestFit="1" customWidth="1"/>
    <col min="14660" max="14660" width="2.36328125" style="9" customWidth="1"/>
    <col min="14661" max="14848" width="8.7265625" style="9"/>
    <col min="14849" max="14849" width="2.453125" style="9" customWidth="1"/>
    <col min="14850" max="14850" width="4.08984375" style="9" bestFit="1" customWidth="1"/>
    <col min="14851" max="14851" width="1.36328125" style="9" customWidth="1"/>
    <col min="14852" max="14852" width="4.26953125" style="9" bestFit="1" customWidth="1"/>
    <col min="14853" max="14853" width="2.6328125" style="9" customWidth="1"/>
    <col min="14854" max="14854" width="4.453125" style="9" bestFit="1" customWidth="1"/>
    <col min="14855" max="14855" width="1.36328125" style="9" customWidth="1"/>
    <col min="14856" max="14856" width="4.08984375" style="9" bestFit="1" customWidth="1"/>
    <col min="14857" max="14857" width="10.90625" style="9" bestFit="1" customWidth="1"/>
    <col min="14858" max="14858" width="4.26953125" style="9" bestFit="1" customWidth="1"/>
    <col min="14859" max="14859" width="1.36328125" style="9" customWidth="1"/>
    <col min="14860" max="14860" width="4.90625" style="9" bestFit="1" customWidth="1"/>
    <col min="14861" max="14861" width="2.6328125" style="9" customWidth="1"/>
    <col min="14862" max="14862" width="4.90625" style="9" bestFit="1" customWidth="1"/>
    <col min="14863" max="14863" width="1.36328125" style="9" customWidth="1"/>
    <col min="14864" max="14864" width="4.36328125" style="9" bestFit="1" customWidth="1"/>
    <col min="14865" max="14865" width="2.26953125" style="9" customWidth="1"/>
    <col min="14866" max="14866" width="4.26953125" style="9" bestFit="1" customWidth="1"/>
    <col min="14867" max="14867" width="1.36328125" style="9" customWidth="1"/>
    <col min="14868" max="14868" width="4.90625" style="9" bestFit="1" customWidth="1"/>
    <col min="14869" max="14869" width="2.6328125" style="9" customWidth="1"/>
    <col min="14870" max="14870" width="4.90625" style="9" bestFit="1" customWidth="1"/>
    <col min="14871" max="14871" width="1.26953125" style="9" customWidth="1"/>
    <col min="14872" max="14872" width="4.26953125" style="9" bestFit="1" customWidth="1"/>
    <col min="14873" max="14873" width="2.6328125" style="9" customWidth="1"/>
    <col min="14874" max="14874" width="4.7265625" style="9" bestFit="1" customWidth="1"/>
    <col min="14875" max="14875" width="1.453125" style="9" customWidth="1"/>
    <col min="14876" max="14876" width="4.26953125" style="9" bestFit="1" customWidth="1"/>
    <col min="14877" max="14877" width="2.6328125" style="9" customWidth="1"/>
    <col min="14878" max="14878" width="3" style="9" customWidth="1"/>
    <col min="14879" max="14879" width="3.36328125" style="9" customWidth="1"/>
    <col min="14880" max="14880" width="1.36328125" style="9" customWidth="1"/>
    <col min="14881" max="14881" width="4.26953125" style="9" bestFit="1" customWidth="1"/>
    <col min="14882" max="14883" width="2.6328125" style="9" customWidth="1"/>
    <col min="14884" max="14884" width="4.7265625" style="9" bestFit="1" customWidth="1"/>
    <col min="14885" max="14885" width="1.36328125" style="9" customWidth="1"/>
    <col min="14886" max="14886" width="4.26953125" style="9" bestFit="1" customWidth="1"/>
    <col min="14887" max="14888" width="2.90625" style="9" customWidth="1"/>
    <col min="14889" max="14889" width="4.26953125" style="9" bestFit="1" customWidth="1"/>
    <col min="14890" max="14890" width="1.36328125" style="9" customWidth="1"/>
    <col min="14891" max="14891" width="4.26953125" style="9" bestFit="1" customWidth="1"/>
    <col min="14892" max="14892" width="2.6328125" style="9" customWidth="1"/>
    <col min="14893" max="14893" width="4.7265625" style="9" bestFit="1" customWidth="1"/>
    <col min="14894" max="14894" width="1.36328125" style="9" customWidth="1"/>
    <col min="14895" max="14895" width="4.90625" style="9" bestFit="1" customWidth="1"/>
    <col min="14896" max="14896" width="2.6328125" style="9" customWidth="1"/>
    <col min="14897" max="14897" width="4.90625" style="9" bestFit="1" customWidth="1"/>
    <col min="14898" max="14898" width="1.6328125" style="9" customWidth="1"/>
    <col min="14899" max="14899" width="4.26953125" style="9" bestFit="1" customWidth="1"/>
    <col min="14900" max="14900" width="2.36328125" style="9" customWidth="1"/>
    <col min="14901" max="14901" width="4.26953125" style="9" bestFit="1" customWidth="1"/>
    <col min="14902" max="14902" width="1.36328125" style="9" customWidth="1"/>
    <col min="14903" max="14903" width="4.90625" style="9" bestFit="1" customWidth="1"/>
    <col min="14904" max="14904" width="2.6328125" style="9" customWidth="1"/>
    <col min="14905" max="14905" width="4.90625" style="9" bestFit="1" customWidth="1"/>
    <col min="14906" max="14906" width="1.36328125" style="9" customWidth="1"/>
    <col min="14907" max="14907" width="4.26953125" style="9" bestFit="1" customWidth="1"/>
    <col min="14908" max="14908" width="10.90625" style="9" bestFit="1" customWidth="1"/>
    <col min="14909" max="14909" width="4.08984375" style="9" bestFit="1" customWidth="1"/>
    <col min="14910" max="14910" width="1.36328125" style="9" customWidth="1"/>
    <col min="14911" max="14911" width="4.26953125" style="9" bestFit="1" customWidth="1"/>
    <col min="14912" max="14912" width="2.453125" style="9" customWidth="1"/>
    <col min="14913" max="14913" width="4.26953125" style="9" bestFit="1" customWidth="1"/>
    <col min="14914" max="14914" width="1.36328125" style="9" customWidth="1"/>
    <col min="14915" max="14915" width="4.08984375" style="9" bestFit="1" customWidth="1"/>
    <col min="14916" max="14916" width="2.36328125" style="9" customWidth="1"/>
    <col min="14917" max="15104" width="8.7265625" style="9"/>
    <col min="15105" max="15105" width="2.453125" style="9" customWidth="1"/>
    <col min="15106" max="15106" width="4.08984375" style="9" bestFit="1" customWidth="1"/>
    <col min="15107" max="15107" width="1.36328125" style="9" customWidth="1"/>
    <col min="15108" max="15108" width="4.26953125" style="9" bestFit="1" customWidth="1"/>
    <col min="15109" max="15109" width="2.6328125" style="9" customWidth="1"/>
    <col min="15110" max="15110" width="4.453125" style="9" bestFit="1" customWidth="1"/>
    <col min="15111" max="15111" width="1.36328125" style="9" customWidth="1"/>
    <col min="15112" max="15112" width="4.08984375" style="9" bestFit="1" customWidth="1"/>
    <col min="15113" max="15113" width="10.90625" style="9" bestFit="1" customWidth="1"/>
    <col min="15114" max="15114" width="4.26953125" style="9" bestFit="1" customWidth="1"/>
    <col min="15115" max="15115" width="1.36328125" style="9" customWidth="1"/>
    <col min="15116" max="15116" width="4.90625" style="9" bestFit="1" customWidth="1"/>
    <col min="15117" max="15117" width="2.6328125" style="9" customWidth="1"/>
    <col min="15118" max="15118" width="4.90625" style="9" bestFit="1" customWidth="1"/>
    <col min="15119" max="15119" width="1.36328125" style="9" customWidth="1"/>
    <col min="15120" max="15120" width="4.36328125" style="9" bestFit="1" customWidth="1"/>
    <col min="15121" max="15121" width="2.26953125" style="9" customWidth="1"/>
    <col min="15122" max="15122" width="4.26953125" style="9" bestFit="1" customWidth="1"/>
    <col min="15123" max="15123" width="1.36328125" style="9" customWidth="1"/>
    <col min="15124" max="15124" width="4.90625" style="9" bestFit="1" customWidth="1"/>
    <col min="15125" max="15125" width="2.6328125" style="9" customWidth="1"/>
    <col min="15126" max="15126" width="4.90625" style="9" bestFit="1" customWidth="1"/>
    <col min="15127" max="15127" width="1.26953125" style="9" customWidth="1"/>
    <col min="15128" max="15128" width="4.26953125" style="9" bestFit="1" customWidth="1"/>
    <col min="15129" max="15129" width="2.6328125" style="9" customWidth="1"/>
    <col min="15130" max="15130" width="4.7265625" style="9" bestFit="1" customWidth="1"/>
    <col min="15131" max="15131" width="1.453125" style="9" customWidth="1"/>
    <col min="15132" max="15132" width="4.26953125" style="9" bestFit="1" customWidth="1"/>
    <col min="15133" max="15133" width="2.6328125" style="9" customWidth="1"/>
    <col min="15134" max="15134" width="3" style="9" customWidth="1"/>
    <col min="15135" max="15135" width="3.36328125" style="9" customWidth="1"/>
    <col min="15136" max="15136" width="1.36328125" style="9" customWidth="1"/>
    <col min="15137" max="15137" width="4.26953125" style="9" bestFit="1" customWidth="1"/>
    <col min="15138" max="15139" width="2.6328125" style="9" customWidth="1"/>
    <col min="15140" max="15140" width="4.7265625" style="9" bestFit="1" customWidth="1"/>
    <col min="15141" max="15141" width="1.36328125" style="9" customWidth="1"/>
    <col min="15142" max="15142" width="4.26953125" style="9" bestFit="1" customWidth="1"/>
    <col min="15143" max="15144" width="2.90625" style="9" customWidth="1"/>
    <col min="15145" max="15145" width="4.26953125" style="9" bestFit="1" customWidth="1"/>
    <col min="15146" max="15146" width="1.36328125" style="9" customWidth="1"/>
    <col min="15147" max="15147" width="4.26953125" style="9" bestFit="1" customWidth="1"/>
    <col min="15148" max="15148" width="2.6328125" style="9" customWidth="1"/>
    <col min="15149" max="15149" width="4.7265625" style="9" bestFit="1" customWidth="1"/>
    <col min="15150" max="15150" width="1.36328125" style="9" customWidth="1"/>
    <col min="15151" max="15151" width="4.90625" style="9" bestFit="1" customWidth="1"/>
    <col min="15152" max="15152" width="2.6328125" style="9" customWidth="1"/>
    <col min="15153" max="15153" width="4.90625" style="9" bestFit="1" customWidth="1"/>
    <col min="15154" max="15154" width="1.6328125" style="9" customWidth="1"/>
    <col min="15155" max="15155" width="4.26953125" style="9" bestFit="1" customWidth="1"/>
    <col min="15156" max="15156" width="2.36328125" style="9" customWidth="1"/>
    <col min="15157" max="15157" width="4.26953125" style="9" bestFit="1" customWidth="1"/>
    <col min="15158" max="15158" width="1.36328125" style="9" customWidth="1"/>
    <col min="15159" max="15159" width="4.90625" style="9" bestFit="1" customWidth="1"/>
    <col min="15160" max="15160" width="2.6328125" style="9" customWidth="1"/>
    <col min="15161" max="15161" width="4.90625" style="9" bestFit="1" customWidth="1"/>
    <col min="15162" max="15162" width="1.36328125" style="9" customWidth="1"/>
    <col min="15163" max="15163" width="4.26953125" style="9" bestFit="1" customWidth="1"/>
    <col min="15164" max="15164" width="10.90625" style="9" bestFit="1" customWidth="1"/>
    <col min="15165" max="15165" width="4.08984375" style="9" bestFit="1" customWidth="1"/>
    <col min="15166" max="15166" width="1.36328125" style="9" customWidth="1"/>
    <col min="15167" max="15167" width="4.26953125" style="9" bestFit="1" customWidth="1"/>
    <col min="15168" max="15168" width="2.453125" style="9" customWidth="1"/>
    <col min="15169" max="15169" width="4.26953125" style="9" bestFit="1" customWidth="1"/>
    <col min="15170" max="15170" width="1.36328125" style="9" customWidth="1"/>
    <col min="15171" max="15171" width="4.08984375" style="9" bestFit="1" customWidth="1"/>
    <col min="15172" max="15172" width="2.36328125" style="9" customWidth="1"/>
    <col min="15173" max="15360" width="8.7265625" style="9"/>
    <col min="15361" max="15361" width="2.453125" style="9" customWidth="1"/>
    <col min="15362" max="15362" width="4.08984375" style="9" bestFit="1" customWidth="1"/>
    <col min="15363" max="15363" width="1.36328125" style="9" customWidth="1"/>
    <col min="15364" max="15364" width="4.26953125" style="9" bestFit="1" customWidth="1"/>
    <col min="15365" max="15365" width="2.6328125" style="9" customWidth="1"/>
    <col min="15366" max="15366" width="4.453125" style="9" bestFit="1" customWidth="1"/>
    <col min="15367" max="15367" width="1.36328125" style="9" customWidth="1"/>
    <col min="15368" max="15368" width="4.08984375" style="9" bestFit="1" customWidth="1"/>
    <col min="15369" max="15369" width="10.90625" style="9" bestFit="1" customWidth="1"/>
    <col min="15370" max="15370" width="4.26953125" style="9" bestFit="1" customWidth="1"/>
    <col min="15371" max="15371" width="1.36328125" style="9" customWidth="1"/>
    <col min="15372" max="15372" width="4.90625" style="9" bestFit="1" customWidth="1"/>
    <col min="15373" max="15373" width="2.6328125" style="9" customWidth="1"/>
    <col min="15374" max="15374" width="4.90625" style="9" bestFit="1" customWidth="1"/>
    <col min="15375" max="15375" width="1.36328125" style="9" customWidth="1"/>
    <col min="15376" max="15376" width="4.36328125" style="9" bestFit="1" customWidth="1"/>
    <col min="15377" max="15377" width="2.26953125" style="9" customWidth="1"/>
    <col min="15378" max="15378" width="4.26953125" style="9" bestFit="1" customWidth="1"/>
    <col min="15379" max="15379" width="1.36328125" style="9" customWidth="1"/>
    <col min="15380" max="15380" width="4.90625" style="9" bestFit="1" customWidth="1"/>
    <col min="15381" max="15381" width="2.6328125" style="9" customWidth="1"/>
    <col min="15382" max="15382" width="4.90625" style="9" bestFit="1" customWidth="1"/>
    <col min="15383" max="15383" width="1.26953125" style="9" customWidth="1"/>
    <col min="15384" max="15384" width="4.26953125" style="9" bestFit="1" customWidth="1"/>
    <col min="15385" max="15385" width="2.6328125" style="9" customWidth="1"/>
    <col min="15386" max="15386" width="4.7265625" style="9" bestFit="1" customWidth="1"/>
    <col min="15387" max="15387" width="1.453125" style="9" customWidth="1"/>
    <col min="15388" max="15388" width="4.26953125" style="9" bestFit="1" customWidth="1"/>
    <col min="15389" max="15389" width="2.6328125" style="9" customWidth="1"/>
    <col min="15390" max="15390" width="3" style="9" customWidth="1"/>
    <col min="15391" max="15391" width="3.36328125" style="9" customWidth="1"/>
    <col min="15392" max="15392" width="1.36328125" style="9" customWidth="1"/>
    <col min="15393" max="15393" width="4.26953125" style="9" bestFit="1" customWidth="1"/>
    <col min="15394" max="15395" width="2.6328125" style="9" customWidth="1"/>
    <col min="15396" max="15396" width="4.7265625" style="9" bestFit="1" customWidth="1"/>
    <col min="15397" max="15397" width="1.36328125" style="9" customWidth="1"/>
    <col min="15398" max="15398" width="4.26953125" style="9" bestFit="1" customWidth="1"/>
    <col min="15399" max="15400" width="2.90625" style="9" customWidth="1"/>
    <col min="15401" max="15401" width="4.26953125" style="9" bestFit="1" customWidth="1"/>
    <col min="15402" max="15402" width="1.36328125" style="9" customWidth="1"/>
    <col min="15403" max="15403" width="4.26953125" style="9" bestFit="1" customWidth="1"/>
    <col min="15404" max="15404" width="2.6328125" style="9" customWidth="1"/>
    <col min="15405" max="15405" width="4.7265625" style="9" bestFit="1" customWidth="1"/>
    <col min="15406" max="15406" width="1.36328125" style="9" customWidth="1"/>
    <col min="15407" max="15407" width="4.90625" style="9" bestFit="1" customWidth="1"/>
    <col min="15408" max="15408" width="2.6328125" style="9" customWidth="1"/>
    <col min="15409" max="15409" width="4.90625" style="9" bestFit="1" customWidth="1"/>
    <col min="15410" max="15410" width="1.6328125" style="9" customWidth="1"/>
    <col min="15411" max="15411" width="4.26953125" style="9" bestFit="1" customWidth="1"/>
    <col min="15412" max="15412" width="2.36328125" style="9" customWidth="1"/>
    <col min="15413" max="15413" width="4.26953125" style="9" bestFit="1" customWidth="1"/>
    <col min="15414" max="15414" width="1.36328125" style="9" customWidth="1"/>
    <col min="15415" max="15415" width="4.90625" style="9" bestFit="1" customWidth="1"/>
    <col min="15416" max="15416" width="2.6328125" style="9" customWidth="1"/>
    <col min="15417" max="15417" width="4.90625" style="9" bestFit="1" customWidth="1"/>
    <col min="15418" max="15418" width="1.36328125" style="9" customWidth="1"/>
    <col min="15419" max="15419" width="4.26953125" style="9" bestFit="1" customWidth="1"/>
    <col min="15420" max="15420" width="10.90625" style="9" bestFit="1" customWidth="1"/>
    <col min="15421" max="15421" width="4.08984375" style="9" bestFit="1" customWidth="1"/>
    <col min="15422" max="15422" width="1.36328125" style="9" customWidth="1"/>
    <col min="15423" max="15423" width="4.26953125" style="9" bestFit="1" customWidth="1"/>
    <col min="15424" max="15424" width="2.453125" style="9" customWidth="1"/>
    <col min="15425" max="15425" width="4.26953125" style="9" bestFit="1" customWidth="1"/>
    <col min="15426" max="15426" width="1.36328125" style="9" customWidth="1"/>
    <col min="15427" max="15427" width="4.08984375" style="9" bestFit="1" customWidth="1"/>
    <col min="15428" max="15428" width="2.36328125" style="9" customWidth="1"/>
    <col min="15429" max="15616" width="8.7265625" style="9"/>
    <col min="15617" max="15617" width="2.453125" style="9" customWidth="1"/>
    <col min="15618" max="15618" width="4.08984375" style="9" bestFit="1" customWidth="1"/>
    <col min="15619" max="15619" width="1.36328125" style="9" customWidth="1"/>
    <col min="15620" max="15620" width="4.26953125" style="9" bestFit="1" customWidth="1"/>
    <col min="15621" max="15621" width="2.6328125" style="9" customWidth="1"/>
    <col min="15622" max="15622" width="4.453125" style="9" bestFit="1" customWidth="1"/>
    <col min="15623" max="15623" width="1.36328125" style="9" customWidth="1"/>
    <col min="15624" max="15624" width="4.08984375" style="9" bestFit="1" customWidth="1"/>
    <col min="15625" max="15625" width="10.90625" style="9" bestFit="1" customWidth="1"/>
    <col min="15626" max="15626" width="4.26953125" style="9" bestFit="1" customWidth="1"/>
    <col min="15627" max="15627" width="1.36328125" style="9" customWidth="1"/>
    <col min="15628" max="15628" width="4.90625" style="9" bestFit="1" customWidth="1"/>
    <col min="15629" max="15629" width="2.6328125" style="9" customWidth="1"/>
    <col min="15630" max="15630" width="4.90625" style="9" bestFit="1" customWidth="1"/>
    <col min="15631" max="15631" width="1.36328125" style="9" customWidth="1"/>
    <col min="15632" max="15632" width="4.36328125" style="9" bestFit="1" customWidth="1"/>
    <col min="15633" max="15633" width="2.26953125" style="9" customWidth="1"/>
    <col min="15634" max="15634" width="4.26953125" style="9" bestFit="1" customWidth="1"/>
    <col min="15635" max="15635" width="1.36328125" style="9" customWidth="1"/>
    <col min="15636" max="15636" width="4.90625" style="9" bestFit="1" customWidth="1"/>
    <col min="15637" max="15637" width="2.6328125" style="9" customWidth="1"/>
    <col min="15638" max="15638" width="4.90625" style="9" bestFit="1" customWidth="1"/>
    <col min="15639" max="15639" width="1.26953125" style="9" customWidth="1"/>
    <col min="15640" max="15640" width="4.26953125" style="9" bestFit="1" customWidth="1"/>
    <col min="15641" max="15641" width="2.6328125" style="9" customWidth="1"/>
    <col min="15642" max="15642" width="4.7265625" style="9" bestFit="1" customWidth="1"/>
    <col min="15643" max="15643" width="1.453125" style="9" customWidth="1"/>
    <col min="15644" max="15644" width="4.26953125" style="9" bestFit="1" customWidth="1"/>
    <col min="15645" max="15645" width="2.6328125" style="9" customWidth="1"/>
    <col min="15646" max="15646" width="3" style="9" customWidth="1"/>
    <col min="15647" max="15647" width="3.36328125" style="9" customWidth="1"/>
    <col min="15648" max="15648" width="1.36328125" style="9" customWidth="1"/>
    <col min="15649" max="15649" width="4.26953125" style="9" bestFit="1" customWidth="1"/>
    <col min="15650" max="15651" width="2.6328125" style="9" customWidth="1"/>
    <col min="15652" max="15652" width="4.7265625" style="9" bestFit="1" customWidth="1"/>
    <col min="15653" max="15653" width="1.36328125" style="9" customWidth="1"/>
    <col min="15654" max="15654" width="4.26953125" style="9" bestFit="1" customWidth="1"/>
    <col min="15655" max="15656" width="2.90625" style="9" customWidth="1"/>
    <col min="15657" max="15657" width="4.26953125" style="9" bestFit="1" customWidth="1"/>
    <col min="15658" max="15658" width="1.36328125" style="9" customWidth="1"/>
    <col min="15659" max="15659" width="4.26953125" style="9" bestFit="1" customWidth="1"/>
    <col min="15660" max="15660" width="2.6328125" style="9" customWidth="1"/>
    <col min="15661" max="15661" width="4.7265625" style="9" bestFit="1" customWidth="1"/>
    <col min="15662" max="15662" width="1.36328125" style="9" customWidth="1"/>
    <col min="15663" max="15663" width="4.90625" style="9" bestFit="1" customWidth="1"/>
    <col min="15664" max="15664" width="2.6328125" style="9" customWidth="1"/>
    <col min="15665" max="15665" width="4.90625" style="9" bestFit="1" customWidth="1"/>
    <col min="15666" max="15666" width="1.6328125" style="9" customWidth="1"/>
    <col min="15667" max="15667" width="4.26953125" style="9" bestFit="1" customWidth="1"/>
    <col min="15668" max="15668" width="2.36328125" style="9" customWidth="1"/>
    <col min="15669" max="15669" width="4.26953125" style="9" bestFit="1" customWidth="1"/>
    <col min="15670" max="15670" width="1.36328125" style="9" customWidth="1"/>
    <col min="15671" max="15671" width="4.90625" style="9" bestFit="1" customWidth="1"/>
    <col min="15672" max="15672" width="2.6328125" style="9" customWidth="1"/>
    <col min="15673" max="15673" width="4.90625" style="9" bestFit="1" customWidth="1"/>
    <col min="15674" max="15674" width="1.36328125" style="9" customWidth="1"/>
    <col min="15675" max="15675" width="4.26953125" style="9" bestFit="1" customWidth="1"/>
    <col min="15676" max="15676" width="10.90625" style="9" bestFit="1" customWidth="1"/>
    <col min="15677" max="15677" width="4.08984375" style="9" bestFit="1" customWidth="1"/>
    <col min="15678" max="15678" width="1.36328125" style="9" customWidth="1"/>
    <col min="15679" max="15679" width="4.26953125" style="9" bestFit="1" customWidth="1"/>
    <col min="15680" max="15680" width="2.453125" style="9" customWidth="1"/>
    <col min="15681" max="15681" width="4.26953125" style="9" bestFit="1" customWidth="1"/>
    <col min="15682" max="15682" width="1.36328125" style="9" customWidth="1"/>
    <col min="15683" max="15683" width="4.08984375" style="9" bestFit="1" customWidth="1"/>
    <col min="15684" max="15684" width="2.36328125" style="9" customWidth="1"/>
    <col min="15685" max="15872" width="8.7265625" style="9"/>
    <col min="15873" max="15873" width="2.453125" style="9" customWidth="1"/>
    <col min="15874" max="15874" width="4.08984375" style="9" bestFit="1" customWidth="1"/>
    <col min="15875" max="15875" width="1.36328125" style="9" customWidth="1"/>
    <col min="15876" max="15876" width="4.26953125" style="9" bestFit="1" customWidth="1"/>
    <col min="15877" max="15877" width="2.6328125" style="9" customWidth="1"/>
    <col min="15878" max="15878" width="4.453125" style="9" bestFit="1" customWidth="1"/>
    <col min="15879" max="15879" width="1.36328125" style="9" customWidth="1"/>
    <col min="15880" max="15880" width="4.08984375" style="9" bestFit="1" customWidth="1"/>
    <col min="15881" max="15881" width="10.90625" style="9" bestFit="1" customWidth="1"/>
    <col min="15882" max="15882" width="4.26953125" style="9" bestFit="1" customWidth="1"/>
    <col min="15883" max="15883" width="1.36328125" style="9" customWidth="1"/>
    <col min="15884" max="15884" width="4.90625" style="9" bestFit="1" customWidth="1"/>
    <col min="15885" max="15885" width="2.6328125" style="9" customWidth="1"/>
    <col min="15886" max="15886" width="4.90625" style="9" bestFit="1" customWidth="1"/>
    <col min="15887" max="15887" width="1.36328125" style="9" customWidth="1"/>
    <col min="15888" max="15888" width="4.36328125" style="9" bestFit="1" customWidth="1"/>
    <col min="15889" max="15889" width="2.26953125" style="9" customWidth="1"/>
    <col min="15890" max="15890" width="4.26953125" style="9" bestFit="1" customWidth="1"/>
    <col min="15891" max="15891" width="1.36328125" style="9" customWidth="1"/>
    <col min="15892" max="15892" width="4.90625" style="9" bestFit="1" customWidth="1"/>
    <col min="15893" max="15893" width="2.6328125" style="9" customWidth="1"/>
    <col min="15894" max="15894" width="4.90625" style="9" bestFit="1" customWidth="1"/>
    <col min="15895" max="15895" width="1.26953125" style="9" customWidth="1"/>
    <col min="15896" max="15896" width="4.26953125" style="9" bestFit="1" customWidth="1"/>
    <col min="15897" max="15897" width="2.6328125" style="9" customWidth="1"/>
    <col min="15898" max="15898" width="4.7265625" style="9" bestFit="1" customWidth="1"/>
    <col min="15899" max="15899" width="1.453125" style="9" customWidth="1"/>
    <col min="15900" max="15900" width="4.26953125" style="9" bestFit="1" customWidth="1"/>
    <col min="15901" max="15901" width="2.6328125" style="9" customWidth="1"/>
    <col min="15902" max="15902" width="3" style="9" customWidth="1"/>
    <col min="15903" max="15903" width="3.36328125" style="9" customWidth="1"/>
    <col min="15904" max="15904" width="1.36328125" style="9" customWidth="1"/>
    <col min="15905" max="15905" width="4.26953125" style="9" bestFit="1" customWidth="1"/>
    <col min="15906" max="15907" width="2.6328125" style="9" customWidth="1"/>
    <col min="15908" max="15908" width="4.7265625" style="9" bestFit="1" customWidth="1"/>
    <col min="15909" max="15909" width="1.36328125" style="9" customWidth="1"/>
    <col min="15910" max="15910" width="4.26953125" style="9" bestFit="1" customWidth="1"/>
    <col min="15911" max="15912" width="2.90625" style="9" customWidth="1"/>
    <col min="15913" max="15913" width="4.26953125" style="9" bestFit="1" customWidth="1"/>
    <col min="15914" max="15914" width="1.36328125" style="9" customWidth="1"/>
    <col min="15915" max="15915" width="4.26953125" style="9" bestFit="1" customWidth="1"/>
    <col min="15916" max="15916" width="2.6328125" style="9" customWidth="1"/>
    <col min="15917" max="15917" width="4.7265625" style="9" bestFit="1" customWidth="1"/>
    <col min="15918" max="15918" width="1.36328125" style="9" customWidth="1"/>
    <col min="15919" max="15919" width="4.90625" style="9" bestFit="1" customWidth="1"/>
    <col min="15920" max="15920" width="2.6328125" style="9" customWidth="1"/>
    <col min="15921" max="15921" width="4.90625" style="9" bestFit="1" customWidth="1"/>
    <col min="15922" max="15922" width="1.6328125" style="9" customWidth="1"/>
    <col min="15923" max="15923" width="4.26953125" style="9" bestFit="1" customWidth="1"/>
    <col min="15924" max="15924" width="2.36328125" style="9" customWidth="1"/>
    <col min="15925" max="15925" width="4.26953125" style="9" bestFit="1" customWidth="1"/>
    <col min="15926" max="15926" width="1.36328125" style="9" customWidth="1"/>
    <col min="15927" max="15927" width="4.90625" style="9" bestFit="1" customWidth="1"/>
    <col min="15928" max="15928" width="2.6328125" style="9" customWidth="1"/>
    <col min="15929" max="15929" width="4.90625" style="9" bestFit="1" customWidth="1"/>
    <col min="15930" max="15930" width="1.36328125" style="9" customWidth="1"/>
    <col min="15931" max="15931" width="4.26953125" style="9" bestFit="1" customWidth="1"/>
    <col min="15932" max="15932" width="10.90625" style="9" bestFit="1" customWidth="1"/>
    <col min="15933" max="15933" width="4.08984375" style="9" bestFit="1" customWidth="1"/>
    <col min="15934" max="15934" width="1.36328125" style="9" customWidth="1"/>
    <col min="15935" max="15935" width="4.26953125" style="9" bestFit="1" customWidth="1"/>
    <col min="15936" max="15936" width="2.453125" style="9" customWidth="1"/>
    <col min="15937" max="15937" width="4.26953125" style="9" bestFit="1" customWidth="1"/>
    <col min="15938" max="15938" width="1.36328125" style="9" customWidth="1"/>
    <col min="15939" max="15939" width="4.08984375" style="9" bestFit="1" customWidth="1"/>
    <col min="15940" max="15940" width="2.36328125" style="9" customWidth="1"/>
    <col min="15941" max="16128" width="8.7265625" style="9"/>
    <col min="16129" max="16129" width="2.453125" style="9" customWidth="1"/>
    <col min="16130" max="16130" width="4.08984375" style="9" bestFit="1" customWidth="1"/>
    <col min="16131" max="16131" width="1.36328125" style="9" customWidth="1"/>
    <col min="16132" max="16132" width="4.26953125" style="9" bestFit="1" customWidth="1"/>
    <col min="16133" max="16133" width="2.6328125" style="9" customWidth="1"/>
    <col min="16134" max="16134" width="4.453125" style="9" bestFit="1" customWidth="1"/>
    <col min="16135" max="16135" width="1.36328125" style="9" customWidth="1"/>
    <col min="16136" max="16136" width="4.08984375" style="9" bestFit="1" customWidth="1"/>
    <col min="16137" max="16137" width="10.90625" style="9" bestFit="1" customWidth="1"/>
    <col min="16138" max="16138" width="4.26953125" style="9" bestFit="1" customWidth="1"/>
    <col min="16139" max="16139" width="1.36328125" style="9" customWidth="1"/>
    <col min="16140" max="16140" width="4.90625" style="9" bestFit="1" customWidth="1"/>
    <col min="16141" max="16141" width="2.6328125" style="9" customWidth="1"/>
    <col min="16142" max="16142" width="4.90625" style="9" bestFit="1" customWidth="1"/>
    <col min="16143" max="16143" width="1.36328125" style="9" customWidth="1"/>
    <col min="16144" max="16144" width="4.36328125" style="9" bestFit="1" customWidth="1"/>
    <col min="16145" max="16145" width="2.26953125" style="9" customWidth="1"/>
    <col min="16146" max="16146" width="4.26953125" style="9" bestFit="1" customWidth="1"/>
    <col min="16147" max="16147" width="1.36328125" style="9" customWidth="1"/>
    <col min="16148" max="16148" width="4.90625" style="9" bestFit="1" customWidth="1"/>
    <col min="16149" max="16149" width="2.6328125" style="9" customWidth="1"/>
    <col min="16150" max="16150" width="4.90625" style="9" bestFit="1" customWidth="1"/>
    <col min="16151" max="16151" width="1.26953125" style="9" customWidth="1"/>
    <col min="16152" max="16152" width="4.26953125" style="9" bestFit="1" customWidth="1"/>
    <col min="16153" max="16153" width="2.6328125" style="9" customWidth="1"/>
    <col min="16154" max="16154" width="4.7265625" style="9" bestFit="1" customWidth="1"/>
    <col min="16155" max="16155" width="1.453125" style="9" customWidth="1"/>
    <col min="16156" max="16156" width="4.26953125" style="9" bestFit="1" customWidth="1"/>
    <col min="16157" max="16157" width="2.6328125" style="9" customWidth="1"/>
    <col min="16158" max="16158" width="3" style="9" customWidth="1"/>
    <col min="16159" max="16159" width="3.36328125" style="9" customWidth="1"/>
    <col min="16160" max="16160" width="1.36328125" style="9" customWidth="1"/>
    <col min="16161" max="16161" width="4.26953125" style="9" bestFit="1" customWidth="1"/>
    <col min="16162" max="16163" width="2.6328125" style="9" customWidth="1"/>
    <col min="16164" max="16164" width="4.7265625" style="9" bestFit="1" customWidth="1"/>
    <col min="16165" max="16165" width="1.36328125" style="9" customWidth="1"/>
    <col min="16166" max="16166" width="4.26953125" style="9" bestFit="1" customWidth="1"/>
    <col min="16167" max="16168" width="2.90625" style="9" customWidth="1"/>
    <col min="16169" max="16169" width="4.26953125" style="9" bestFit="1" customWidth="1"/>
    <col min="16170" max="16170" width="1.36328125" style="9" customWidth="1"/>
    <col min="16171" max="16171" width="4.26953125" style="9" bestFit="1" customWidth="1"/>
    <col min="16172" max="16172" width="2.6328125" style="9" customWidth="1"/>
    <col min="16173" max="16173" width="4.7265625" style="9" bestFit="1" customWidth="1"/>
    <col min="16174" max="16174" width="1.36328125" style="9" customWidth="1"/>
    <col min="16175" max="16175" width="4.90625" style="9" bestFit="1" customWidth="1"/>
    <col min="16176" max="16176" width="2.6328125" style="9" customWidth="1"/>
    <col min="16177" max="16177" width="4.90625" style="9" bestFit="1" customWidth="1"/>
    <col min="16178" max="16178" width="1.6328125" style="9" customWidth="1"/>
    <col min="16179" max="16179" width="4.26953125" style="9" bestFit="1" customWidth="1"/>
    <col min="16180" max="16180" width="2.36328125" style="9" customWidth="1"/>
    <col min="16181" max="16181" width="4.26953125" style="9" bestFit="1" customWidth="1"/>
    <col min="16182" max="16182" width="1.36328125" style="9" customWidth="1"/>
    <col min="16183" max="16183" width="4.90625" style="9" bestFit="1" customWidth="1"/>
    <col min="16184" max="16184" width="2.6328125" style="9" customWidth="1"/>
    <col min="16185" max="16185" width="4.90625" style="9" bestFit="1" customWidth="1"/>
    <col min="16186" max="16186" width="1.36328125" style="9" customWidth="1"/>
    <col min="16187" max="16187" width="4.26953125" style="9" bestFit="1" customWidth="1"/>
    <col min="16188" max="16188" width="10.90625" style="9" bestFit="1" customWidth="1"/>
    <col min="16189" max="16189" width="4.08984375" style="9" bestFit="1" customWidth="1"/>
    <col min="16190" max="16190" width="1.36328125" style="9" customWidth="1"/>
    <col min="16191" max="16191" width="4.26953125" style="9" bestFit="1" customWidth="1"/>
    <col min="16192" max="16192" width="2.453125" style="9" customWidth="1"/>
    <col min="16193" max="16193" width="4.26953125" style="9" bestFit="1" customWidth="1"/>
    <col min="16194" max="16194" width="1.36328125" style="9" customWidth="1"/>
    <col min="16195" max="16195" width="4.08984375" style="9" bestFit="1" customWidth="1"/>
    <col min="16196" max="16196" width="2.36328125" style="9" customWidth="1"/>
    <col min="16197" max="16384" width="8.7265625" style="9"/>
  </cols>
  <sheetData>
    <row r="1" spans="1:76" ht="28" x14ac:dyDescent="0.2">
      <c r="B1" s="3" t="s">
        <v>59</v>
      </c>
      <c r="G1" s="2"/>
      <c r="J1" s="5"/>
      <c r="K1" s="6"/>
      <c r="L1" s="4"/>
      <c r="M1" s="4"/>
      <c r="N1" s="4"/>
      <c r="O1" s="4"/>
      <c r="P1" s="4"/>
      <c r="Q1" s="5"/>
      <c r="R1" s="6"/>
      <c r="S1" s="4"/>
      <c r="T1" s="4"/>
      <c r="U1" s="4"/>
      <c r="V1" s="4"/>
      <c r="W1" s="4"/>
      <c r="X1" s="7"/>
      <c r="Y1" s="5"/>
      <c r="Z1" s="6"/>
      <c r="AA1" s="4"/>
      <c r="AB1" s="4"/>
      <c r="AC1" s="5"/>
      <c r="AD1" s="4"/>
      <c r="AE1" s="4"/>
      <c r="AF1" s="4"/>
      <c r="AG1" s="4"/>
      <c r="AH1" s="4"/>
      <c r="AI1" s="4"/>
      <c r="AJ1" s="4"/>
      <c r="AK1" s="4"/>
      <c r="AL1" s="4"/>
      <c r="AM1" s="4"/>
      <c r="AN1" s="6"/>
      <c r="AO1" s="4"/>
      <c r="AP1" s="4"/>
      <c r="AQ1" s="4"/>
      <c r="AR1" s="4"/>
      <c r="AS1" s="4"/>
      <c r="AT1" s="4"/>
      <c r="AU1" s="4"/>
      <c r="AV1" s="5"/>
      <c r="AW1" s="4"/>
      <c r="AX1" s="4"/>
      <c r="AY1" s="4"/>
      <c r="AZ1" s="5"/>
      <c r="BA1" s="4"/>
      <c r="BB1" s="4"/>
      <c r="BC1" s="4"/>
      <c r="BD1" s="4"/>
      <c r="BE1" s="4"/>
      <c r="BF1" s="4"/>
      <c r="BG1" s="4"/>
      <c r="BH1" s="5"/>
      <c r="BI1" s="4"/>
      <c r="BJ1" s="4"/>
      <c r="BK1" s="4"/>
      <c r="BL1" s="4"/>
      <c r="BM1" s="4"/>
      <c r="BN1" s="4"/>
      <c r="BO1" s="5"/>
      <c r="BP1" s="8"/>
      <c r="BQ1"/>
      <c r="BR1"/>
      <c r="BS1"/>
      <c r="BT1"/>
      <c r="BU1"/>
      <c r="BV1"/>
      <c r="BW1"/>
      <c r="BX1"/>
    </row>
    <row r="2" spans="1:76" ht="28" x14ac:dyDescent="0.2">
      <c r="B2" s="10" t="s">
        <v>60</v>
      </c>
      <c r="G2" s="2"/>
      <c r="J2" s="5"/>
      <c r="K2" s="6"/>
      <c r="L2" s="4"/>
      <c r="M2" s="4"/>
      <c r="N2" s="4"/>
      <c r="O2" s="4"/>
      <c r="P2" s="4"/>
      <c r="Q2" s="5"/>
      <c r="R2" s="6"/>
      <c r="S2" s="4"/>
      <c r="T2" s="4"/>
      <c r="U2" s="4"/>
      <c r="V2" s="4"/>
      <c r="W2" s="4"/>
      <c r="X2" s="7"/>
      <c r="Y2" s="5"/>
      <c r="Z2" s="6"/>
      <c r="AA2" s="4"/>
      <c r="AB2" s="4"/>
      <c r="AC2" s="5"/>
      <c r="AD2" s="4"/>
      <c r="AE2" s="4"/>
      <c r="AF2" s="4"/>
      <c r="AG2" s="4"/>
      <c r="AH2" s="4"/>
      <c r="AI2" s="4"/>
      <c r="AJ2" s="4"/>
      <c r="AK2" s="4"/>
      <c r="AL2" s="4"/>
      <c r="AM2" s="4"/>
      <c r="AN2" s="6"/>
      <c r="AO2" s="4"/>
      <c r="AP2" s="4"/>
      <c r="AQ2" s="4"/>
      <c r="AR2" s="4"/>
      <c r="AS2" s="4"/>
      <c r="AT2" s="4"/>
      <c r="AU2" s="4"/>
      <c r="AV2" s="5"/>
      <c r="AW2" s="4"/>
      <c r="AX2" s="4"/>
      <c r="AY2" s="4"/>
      <c r="AZ2" s="5"/>
      <c r="BA2" s="4"/>
      <c r="BB2" s="4"/>
      <c r="BC2" s="4"/>
      <c r="BD2" s="4"/>
      <c r="BE2" s="4"/>
      <c r="BF2" s="4"/>
      <c r="BG2" s="4"/>
      <c r="BH2" s="5"/>
      <c r="BI2" s="4"/>
      <c r="BJ2" s="4"/>
      <c r="BK2" s="4"/>
      <c r="BL2" s="4"/>
      <c r="BM2" s="4"/>
      <c r="BN2" s="4"/>
      <c r="BO2" s="5"/>
      <c r="BP2" s="8"/>
      <c r="BQ2"/>
      <c r="BR2"/>
      <c r="BS2"/>
      <c r="BT2"/>
      <c r="BU2"/>
      <c r="BV2"/>
      <c r="BW2"/>
      <c r="BX2"/>
    </row>
    <row r="3" spans="1:76" s="12" customFormat="1" ht="23.5" customHeight="1" thickBot="1" x14ac:dyDescent="0.25">
      <c r="A3"/>
      <c r="B3"/>
      <c r="C3"/>
      <c r="D3"/>
      <c r="E3"/>
      <c r="F3"/>
      <c r="G3" s="2"/>
      <c r="H3" s="11"/>
      <c r="J3" s="6"/>
      <c r="K3" s="6"/>
      <c r="L3" s="6"/>
      <c r="M3" s="5"/>
      <c r="N3" s="6"/>
      <c r="O3" s="6"/>
      <c r="P3" s="4"/>
      <c r="Q3" s="6"/>
      <c r="R3" s="4"/>
      <c r="S3" s="4"/>
      <c r="T3" s="7"/>
      <c r="U3" s="5"/>
      <c r="V3" s="6"/>
      <c r="W3" s="4"/>
      <c r="Y3" s="5"/>
      <c r="Z3" s="4"/>
      <c r="AA3" s="4"/>
      <c r="AC3" s="4"/>
      <c r="AD3" s="4"/>
      <c r="AE3" s="4"/>
      <c r="AF3" s="4"/>
      <c r="AG3" s="4"/>
      <c r="AH3" s="4"/>
      <c r="AI3" s="4"/>
      <c r="AJ3" s="6"/>
      <c r="AK3" s="4"/>
      <c r="AL3" s="4"/>
      <c r="AM3" s="4"/>
      <c r="AN3" s="4"/>
      <c r="AO3" s="4"/>
      <c r="AP3" s="4"/>
      <c r="AQ3" s="4"/>
      <c r="AR3" s="5"/>
      <c r="AS3" s="4"/>
      <c r="AT3" s="4"/>
      <c r="AU3" s="4"/>
      <c r="AV3" s="5"/>
      <c r="AW3" s="4"/>
      <c r="AX3" s="4"/>
      <c r="AY3" s="4"/>
      <c r="AZ3" s="4"/>
      <c r="BA3" s="6"/>
      <c r="BB3" s="6"/>
      <c r="BC3" s="6"/>
      <c r="BD3" s="5"/>
      <c r="BE3" s="6"/>
      <c r="BF3" s="6"/>
      <c r="BG3" s="4"/>
      <c r="BI3"/>
      <c r="BJ3"/>
      <c r="BK3"/>
      <c r="BL3"/>
      <c r="BM3"/>
      <c r="BN3"/>
      <c r="BO3"/>
      <c r="BP3"/>
    </row>
    <row r="4" spans="1:76" s="12" customFormat="1" ht="23.5" customHeight="1" x14ac:dyDescent="0.25">
      <c r="A4"/>
      <c r="B4"/>
      <c r="C4"/>
      <c r="D4"/>
      <c r="E4"/>
      <c r="F4"/>
      <c r="G4" s="2"/>
      <c r="H4" s="11"/>
      <c r="J4" s="6"/>
      <c r="K4" s="6"/>
      <c r="L4" s="6"/>
      <c r="M4" s="5"/>
      <c r="N4" s="6"/>
      <c r="O4" s="6"/>
      <c r="P4" s="4"/>
      <c r="Q4" s="6"/>
      <c r="R4" s="5"/>
      <c r="S4" s="5"/>
      <c r="T4" s="7"/>
      <c r="U4" s="5"/>
      <c r="V4" s="6"/>
      <c r="W4" s="5"/>
      <c r="X4" s="4"/>
      <c r="Y4" s="5"/>
      <c r="Z4" s="5"/>
      <c r="AA4" s="5"/>
      <c r="AB4" s="5"/>
      <c r="AC4" s="13" t="s">
        <v>22</v>
      </c>
      <c r="AD4" s="14"/>
      <c r="AE4" s="15"/>
      <c r="AF4" s="186"/>
      <c r="AG4" s="186"/>
      <c r="AH4" s="186"/>
      <c r="AI4" s="186"/>
      <c r="AJ4" s="186"/>
      <c r="AK4" s="186"/>
      <c r="AL4" s="186"/>
      <c r="AM4" s="186"/>
      <c r="AN4" s="187"/>
      <c r="AO4" s="5"/>
      <c r="AP4" s="5"/>
      <c r="AQ4" s="5"/>
      <c r="AR4" s="5"/>
      <c r="AS4" s="5"/>
      <c r="AT4" s="5"/>
      <c r="AU4" s="5"/>
      <c r="AV4" s="5"/>
      <c r="AW4" s="5"/>
      <c r="AX4" s="5"/>
      <c r="AY4" s="4"/>
      <c r="AZ4" s="5"/>
      <c r="BA4" s="6"/>
      <c r="BB4" s="6"/>
      <c r="BC4" s="6"/>
      <c r="BD4" s="5"/>
      <c r="BE4" s="6"/>
      <c r="BF4" s="6"/>
      <c r="BG4" s="4"/>
      <c r="BI4"/>
      <c r="BJ4"/>
      <c r="BK4"/>
      <c r="BL4"/>
      <c r="BM4"/>
      <c r="BN4"/>
      <c r="BO4"/>
      <c r="BP4"/>
    </row>
    <row r="5" spans="1:76" s="12" customFormat="1" ht="23.5" customHeight="1" x14ac:dyDescent="0.25">
      <c r="A5"/>
      <c r="B5"/>
      <c r="C5"/>
      <c r="D5"/>
      <c r="E5"/>
      <c r="F5"/>
      <c r="G5" s="2"/>
      <c r="H5" s="11"/>
      <c r="I5" s="16"/>
      <c r="J5" s="6"/>
      <c r="K5" s="6"/>
      <c r="L5" s="5"/>
      <c r="M5" s="5"/>
      <c r="N5" s="6"/>
      <c r="O5" s="7"/>
      <c r="P5" s="4"/>
      <c r="Q5" s="6"/>
      <c r="R5" s="6"/>
      <c r="S5" s="6"/>
      <c r="T5" s="7"/>
      <c r="U5" s="5"/>
      <c r="V5" s="6"/>
      <c r="W5" s="6"/>
      <c r="X5" s="4"/>
      <c r="Y5" s="5"/>
      <c r="Z5" s="6"/>
      <c r="AA5" s="6"/>
      <c r="AB5" s="6"/>
      <c r="AC5" s="17" t="s">
        <v>23</v>
      </c>
      <c r="AD5" s="18"/>
      <c r="AE5" s="19"/>
      <c r="AF5" s="188"/>
      <c r="AG5" s="188"/>
      <c r="AH5" s="188"/>
      <c r="AI5" s="188"/>
      <c r="AJ5" s="188"/>
      <c r="AK5" s="188"/>
      <c r="AL5" s="188"/>
      <c r="AM5" s="188"/>
      <c r="AN5" s="189"/>
      <c r="AO5" s="6"/>
      <c r="AP5" s="6"/>
      <c r="AQ5" s="6"/>
      <c r="AR5" s="5"/>
      <c r="AS5" s="6"/>
      <c r="AT5" s="6"/>
      <c r="AU5" s="6"/>
      <c r="AV5" s="5"/>
      <c r="AW5" s="6"/>
      <c r="AX5" s="6"/>
      <c r="AY5" s="4"/>
      <c r="AZ5" s="6"/>
      <c r="BA5" s="6"/>
      <c r="BB5" s="6"/>
      <c r="BC5" s="5"/>
      <c r="BD5" s="5"/>
      <c r="BE5" s="6"/>
      <c r="BF5" s="7"/>
      <c r="BG5" s="4"/>
      <c r="BH5" s="16"/>
      <c r="BI5"/>
      <c r="BJ5"/>
      <c r="BK5"/>
      <c r="BL5"/>
      <c r="BM5"/>
      <c r="BN5"/>
      <c r="BO5"/>
      <c r="BP5"/>
    </row>
    <row r="6" spans="1:76" s="12" customFormat="1" ht="23.5" customHeight="1" x14ac:dyDescent="0.25">
      <c r="A6"/>
      <c r="B6"/>
      <c r="C6"/>
      <c r="D6"/>
      <c r="E6"/>
      <c r="F6"/>
      <c r="G6" s="2"/>
      <c r="H6" s="11"/>
      <c r="I6" s="182" t="s">
        <v>67</v>
      </c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5"/>
      <c r="V6" s="6"/>
      <c r="W6" s="6"/>
      <c r="X6" s="4"/>
      <c r="Y6" s="5"/>
      <c r="Z6" s="6"/>
      <c r="AA6" s="6"/>
      <c r="AB6" s="6"/>
      <c r="AC6" s="17" t="s">
        <v>24</v>
      </c>
      <c r="AD6" s="18"/>
      <c r="AE6" s="19"/>
      <c r="AF6" s="188"/>
      <c r="AG6" s="188"/>
      <c r="AH6" s="188"/>
      <c r="AI6" s="188"/>
      <c r="AJ6" s="188"/>
      <c r="AK6" s="188"/>
      <c r="AL6" s="188"/>
      <c r="AM6" s="188"/>
      <c r="AN6" s="189"/>
      <c r="AO6" s="6"/>
      <c r="AP6" s="6"/>
      <c r="AQ6" s="6"/>
      <c r="AR6" s="5"/>
      <c r="AS6" s="6"/>
      <c r="AT6" s="6"/>
      <c r="AU6" s="6"/>
      <c r="AV6" s="5"/>
      <c r="AW6" s="6"/>
      <c r="AX6" s="6"/>
      <c r="AY6" s="4"/>
      <c r="AZ6" s="6"/>
      <c r="BA6" s="6"/>
      <c r="BB6" s="6"/>
      <c r="BC6" s="6"/>
      <c r="BD6" s="6"/>
      <c r="BE6" s="6"/>
      <c r="BF6" s="6"/>
      <c r="BG6" s="6"/>
      <c r="BH6" s="182" t="s">
        <v>53</v>
      </c>
      <c r="BI6"/>
      <c r="BJ6"/>
      <c r="BK6"/>
      <c r="BL6"/>
      <c r="BM6"/>
      <c r="BN6"/>
      <c r="BO6"/>
      <c r="BP6"/>
    </row>
    <row r="7" spans="1:76" s="12" customFormat="1" ht="23.5" customHeight="1" x14ac:dyDescent="0.25">
      <c r="A7"/>
      <c r="B7"/>
      <c r="C7"/>
      <c r="D7"/>
      <c r="E7"/>
      <c r="F7"/>
      <c r="G7" s="2"/>
      <c r="H7" s="11"/>
      <c r="I7" s="182"/>
      <c r="J7" s="73"/>
      <c r="K7" s="73"/>
      <c r="L7" s="74"/>
      <c r="M7" s="74"/>
      <c r="N7" s="73"/>
      <c r="O7" s="76"/>
      <c r="P7" s="75"/>
      <c r="Q7" s="73"/>
      <c r="R7" s="73"/>
      <c r="S7" s="73"/>
      <c r="T7" s="76"/>
      <c r="U7" s="74"/>
      <c r="V7" s="73"/>
      <c r="W7" s="73"/>
      <c r="X7" s="75"/>
      <c r="Y7" s="74"/>
      <c r="Z7" s="34"/>
      <c r="AA7" s="6"/>
      <c r="AB7" s="6"/>
      <c r="AC7" s="86" t="s">
        <v>71</v>
      </c>
      <c r="AD7" s="87"/>
      <c r="AE7" s="88"/>
      <c r="AF7" s="190"/>
      <c r="AG7" s="190"/>
      <c r="AH7" s="190"/>
      <c r="AI7" s="190"/>
      <c r="AJ7" s="190"/>
      <c r="AK7" s="190"/>
      <c r="AL7" s="190"/>
      <c r="AM7" s="190"/>
      <c r="AN7" s="191"/>
      <c r="AO7" s="6"/>
      <c r="AP7" s="6"/>
      <c r="AQ7" s="6"/>
      <c r="AR7" s="72"/>
      <c r="AS7" s="73"/>
      <c r="AT7" s="73"/>
      <c r="AU7" s="73"/>
      <c r="AV7" s="74"/>
      <c r="AW7" s="73"/>
      <c r="AX7" s="73"/>
      <c r="AY7" s="75"/>
      <c r="AZ7" s="73"/>
      <c r="BA7" s="73"/>
      <c r="BB7" s="73"/>
      <c r="BC7" s="74"/>
      <c r="BD7" s="74"/>
      <c r="BE7" s="73"/>
      <c r="BF7" s="76"/>
      <c r="BG7" s="75"/>
      <c r="BH7" s="182"/>
      <c r="BI7"/>
      <c r="BJ7"/>
      <c r="BK7"/>
      <c r="BL7"/>
      <c r="BM7"/>
      <c r="BN7"/>
      <c r="BO7"/>
      <c r="BP7"/>
    </row>
    <row r="8" spans="1:76" s="12" customFormat="1" ht="23.5" customHeight="1" thickBot="1" x14ac:dyDescent="0.3">
      <c r="A8"/>
      <c r="B8"/>
      <c r="C8"/>
      <c r="D8"/>
      <c r="E8"/>
      <c r="F8"/>
      <c r="G8" s="2"/>
      <c r="H8" s="11"/>
      <c r="I8" s="16"/>
      <c r="J8" s="6"/>
      <c r="K8" s="6"/>
      <c r="L8" s="5"/>
      <c r="M8" s="5"/>
      <c r="N8" s="6"/>
      <c r="O8" s="7"/>
      <c r="P8" s="4"/>
      <c r="Q8" s="6"/>
      <c r="R8" s="6"/>
      <c r="S8" s="6"/>
      <c r="T8" s="7"/>
      <c r="U8" s="5"/>
      <c r="V8" s="6"/>
      <c r="W8" s="6"/>
      <c r="X8" s="4"/>
      <c r="Y8" s="5"/>
      <c r="Z8" s="34"/>
      <c r="AA8" s="6"/>
      <c r="AB8" s="6"/>
      <c r="AC8" s="89" t="s">
        <v>72</v>
      </c>
      <c r="AD8" s="90"/>
      <c r="AE8" s="91"/>
      <c r="AF8" s="192"/>
      <c r="AG8" s="193"/>
      <c r="AH8" s="193"/>
      <c r="AI8" s="193"/>
      <c r="AJ8" s="193"/>
      <c r="AK8" s="193"/>
      <c r="AL8" s="193"/>
      <c r="AM8" s="193"/>
      <c r="AN8" s="194"/>
      <c r="AO8" s="6"/>
      <c r="AP8" s="6"/>
      <c r="AQ8" s="6"/>
      <c r="AR8" s="68"/>
      <c r="AS8" s="6"/>
      <c r="AT8" s="6"/>
      <c r="AU8" s="6"/>
      <c r="AV8" s="5"/>
      <c r="AW8" s="6"/>
      <c r="AX8" s="6"/>
      <c r="AY8" s="4"/>
      <c r="AZ8" s="6"/>
      <c r="BA8" s="6"/>
      <c r="BB8" s="6"/>
      <c r="BC8" s="5"/>
      <c r="BD8" s="5"/>
      <c r="BE8" s="5"/>
      <c r="BF8" s="7"/>
      <c r="BG8" s="4"/>
      <c r="BH8" s="16"/>
      <c r="BI8"/>
      <c r="BJ8"/>
      <c r="BK8"/>
      <c r="BL8"/>
      <c r="BM8"/>
      <c r="BN8"/>
      <c r="BO8"/>
      <c r="BP8"/>
    </row>
    <row r="9" spans="1:76" s="12" customFormat="1" ht="23.5" customHeight="1" x14ac:dyDescent="0.25">
      <c r="A9"/>
      <c r="B9"/>
      <c r="C9"/>
      <c r="D9"/>
      <c r="E9"/>
      <c r="F9" s="95"/>
      <c r="G9" s="94"/>
      <c r="H9" s="92"/>
      <c r="J9" s="6"/>
      <c r="K9" s="6"/>
      <c r="L9" s="6"/>
      <c r="M9" s="5"/>
      <c r="N9" s="6"/>
      <c r="O9" s="6"/>
      <c r="P9" s="4"/>
      <c r="Q9" s="6"/>
      <c r="R9" s="6"/>
      <c r="S9" s="6">
        <f>IF(T9-V9&gt;0,1,0)</f>
        <v>0</v>
      </c>
      <c r="T9" s="5"/>
      <c r="U9" s="5" t="s">
        <v>4</v>
      </c>
      <c r="V9" s="6"/>
      <c r="W9" s="7">
        <f>IF(V9-T9&gt;0,1,0)</f>
        <v>0</v>
      </c>
      <c r="X9" s="4"/>
      <c r="Y9" s="5"/>
      <c r="Z9" s="34"/>
      <c r="AA9" s="6"/>
      <c r="AB9" s="6"/>
      <c r="AC9" s="4"/>
      <c r="AD9" s="23"/>
      <c r="AF9" s="196"/>
      <c r="AG9" s="196"/>
      <c r="AH9" s="196"/>
      <c r="AI9" s="196"/>
      <c r="AJ9" s="196"/>
      <c r="AK9" s="196"/>
      <c r="AL9" s="196"/>
      <c r="AM9" s="196"/>
      <c r="AN9" s="196"/>
      <c r="AO9" s="6"/>
      <c r="AP9" s="6"/>
      <c r="AQ9" s="6"/>
      <c r="AR9" s="68"/>
      <c r="AS9" s="6"/>
      <c r="AT9" s="6">
        <f>IF(AU9-AW9&gt;0,1,0)</f>
        <v>0</v>
      </c>
      <c r="AU9" s="5"/>
      <c r="AV9" s="5" t="s">
        <v>4</v>
      </c>
      <c r="AW9" s="6"/>
      <c r="AX9" s="7">
        <f>IF(AW9-AU9&gt;0,1,0)</f>
        <v>0</v>
      </c>
      <c r="AY9" s="4"/>
      <c r="AZ9" s="6"/>
      <c r="BA9" s="6"/>
      <c r="BB9" s="6"/>
      <c r="BC9" s="6"/>
      <c r="BD9" s="5"/>
      <c r="BE9" s="6"/>
      <c r="BF9" s="6"/>
      <c r="BG9" s="4"/>
      <c r="BI9" s="93"/>
      <c r="BJ9" s="93"/>
      <c r="BK9" s="101"/>
      <c r="BL9"/>
      <c r="BM9"/>
      <c r="BN9"/>
      <c r="BO9"/>
      <c r="BP9"/>
    </row>
    <row r="10" spans="1:76" s="12" customFormat="1" ht="23.5" customHeight="1" x14ac:dyDescent="0.25">
      <c r="A10"/>
      <c r="B10"/>
      <c r="C10"/>
      <c r="D10"/>
      <c r="E10"/>
      <c r="F10" s="96"/>
      <c r="G10" s="2"/>
      <c r="H10" s="69"/>
      <c r="J10" s="23"/>
      <c r="K10" s="23"/>
      <c r="L10" s="23"/>
      <c r="M10" s="28"/>
      <c r="N10" s="29"/>
      <c r="O10" s="23"/>
      <c r="P10" s="30"/>
      <c r="Q10" s="6"/>
      <c r="R10" s="6">
        <f>SUM(S9:S11)</f>
        <v>0</v>
      </c>
      <c r="S10" s="6">
        <f>IF(T10-V10&gt;0,1,0)</f>
        <v>0</v>
      </c>
      <c r="T10" s="5"/>
      <c r="U10" s="5" t="s">
        <v>4</v>
      </c>
      <c r="V10" s="6"/>
      <c r="W10" s="7">
        <f>IF(V10-T10&gt;0,1,0)</f>
        <v>0</v>
      </c>
      <c r="X10" s="4">
        <f>SUM(W9:W11)</f>
        <v>0</v>
      </c>
      <c r="Y10" s="5"/>
      <c r="Z10" s="42"/>
      <c r="AA10" s="24"/>
      <c r="AB10" s="24"/>
      <c r="AC10" s="24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8"/>
      <c r="AS10" s="6">
        <f>SUM(AT9:AT11)</f>
        <v>0</v>
      </c>
      <c r="AT10" s="6">
        <f>IF(AU10-AW10&gt;0,1,0)</f>
        <v>0</v>
      </c>
      <c r="AU10" s="5"/>
      <c r="AV10" s="5" t="s">
        <v>4</v>
      </c>
      <c r="AW10" s="6"/>
      <c r="AX10" s="7">
        <f>IF(AW10-AU10&gt;0,1,0)</f>
        <v>0</v>
      </c>
      <c r="AY10" s="4">
        <f>SUM(AX9:AX11)</f>
        <v>0</v>
      </c>
      <c r="AZ10" s="6"/>
      <c r="BA10" s="23"/>
      <c r="BB10" s="23"/>
      <c r="BC10" s="23"/>
      <c r="BD10" s="28"/>
      <c r="BE10" s="23"/>
      <c r="BF10" s="23"/>
      <c r="BG10" s="30"/>
      <c r="BI10"/>
      <c r="BJ10"/>
      <c r="BK10" s="102"/>
      <c r="BL10"/>
      <c r="BM10"/>
      <c r="BN10"/>
      <c r="BO10"/>
      <c r="BP10"/>
    </row>
    <row r="11" spans="1:76" s="12" customFormat="1" ht="23.5" customHeight="1" x14ac:dyDescent="0.2">
      <c r="A11"/>
      <c r="B11"/>
      <c r="C11"/>
      <c r="D11"/>
      <c r="E11"/>
      <c r="F11" s="96"/>
      <c r="G11"/>
      <c r="H11"/>
      <c r="I11" s="182" t="s">
        <v>5</v>
      </c>
      <c r="J11" s="6"/>
      <c r="K11" s="6"/>
      <c r="L11" s="6"/>
      <c r="M11" s="5"/>
      <c r="N11" s="6"/>
      <c r="O11" s="6"/>
      <c r="P11" s="4"/>
      <c r="Q11" s="6"/>
      <c r="R11" s="6"/>
      <c r="S11" s="6">
        <f>IF(T11-V11&gt;0,1,0)</f>
        <v>0</v>
      </c>
      <c r="T11" s="5"/>
      <c r="U11" s="5" t="s">
        <v>4</v>
      </c>
      <c r="V11" s="6"/>
      <c r="W11" s="7">
        <f>IF(V11-T11&gt;0,1,0)</f>
        <v>0</v>
      </c>
      <c r="X11" s="4"/>
      <c r="Y11" s="5"/>
      <c r="Z11" s="34"/>
      <c r="AA11" s="6"/>
      <c r="AB11" s="6"/>
      <c r="AC11" s="6"/>
      <c r="AD11" s="34"/>
      <c r="AE11" s="6"/>
      <c r="AF11" s="6"/>
      <c r="AG11" s="6"/>
      <c r="AH11" s="183"/>
      <c r="AI11" s="183"/>
      <c r="AJ11" s="185" t="s">
        <v>33</v>
      </c>
      <c r="AK11" s="6"/>
      <c r="AL11" s="6"/>
      <c r="AM11" s="22"/>
      <c r="AN11" s="77"/>
      <c r="AO11" s="73"/>
      <c r="AP11" s="73"/>
      <c r="AQ11" s="78"/>
      <c r="AR11" s="68"/>
      <c r="AS11" s="6"/>
      <c r="AT11" s="6">
        <f>IF(AU11-AW11&gt;0,1,0)</f>
        <v>0</v>
      </c>
      <c r="AU11" s="5"/>
      <c r="AV11" s="5" t="s">
        <v>4</v>
      </c>
      <c r="AW11" s="6"/>
      <c r="AX11" s="7">
        <f>IF(AW11-AU11&gt;0,1,0)</f>
        <v>0</v>
      </c>
      <c r="AY11" s="4"/>
      <c r="AZ11" s="6"/>
      <c r="BA11" s="6"/>
      <c r="BB11" s="6"/>
      <c r="BC11" s="6"/>
      <c r="BD11" s="5"/>
      <c r="BE11" s="6"/>
      <c r="BF11" s="6"/>
      <c r="BG11" s="4"/>
      <c r="BH11" s="182" t="s">
        <v>68</v>
      </c>
      <c r="BI11"/>
      <c r="BJ11"/>
      <c r="BK11" s="102"/>
      <c r="BL11"/>
      <c r="BM11"/>
      <c r="BN11"/>
      <c r="BO11"/>
      <c r="BP11"/>
    </row>
    <row r="12" spans="1:76" s="12" customFormat="1" ht="23.5" customHeight="1" x14ac:dyDescent="0.25">
      <c r="A12"/>
      <c r="B12"/>
      <c r="C12"/>
      <c r="D12"/>
      <c r="E12"/>
      <c r="F12" s="96"/>
      <c r="G12"/>
      <c r="H12"/>
      <c r="I12" s="182"/>
      <c r="J12" s="73"/>
      <c r="K12" s="73"/>
      <c r="L12" s="73"/>
      <c r="M12" s="74"/>
      <c r="N12" s="73"/>
      <c r="O12" s="73"/>
      <c r="P12" s="75"/>
      <c r="Q12" s="34"/>
      <c r="R12" s="23"/>
      <c r="S12" s="23"/>
      <c r="T12" s="23"/>
      <c r="U12" s="28"/>
      <c r="V12" s="84" t="s">
        <v>44</v>
      </c>
      <c r="W12" s="23"/>
      <c r="X12" s="23"/>
      <c r="Y12" s="81"/>
      <c r="Z12" s="34"/>
      <c r="AA12" s="6"/>
      <c r="AB12" s="6"/>
      <c r="AC12" s="6"/>
      <c r="AD12" s="34"/>
      <c r="AE12" s="6"/>
      <c r="AF12" s="6"/>
      <c r="AG12" s="6"/>
      <c r="AH12" s="183"/>
      <c r="AI12" s="183"/>
      <c r="AJ12" s="185"/>
      <c r="AK12" s="6"/>
      <c r="AL12" s="6"/>
      <c r="AM12" s="22"/>
      <c r="AN12" s="34"/>
      <c r="AO12" s="6"/>
      <c r="AP12" s="6"/>
      <c r="AQ12" s="6"/>
      <c r="AR12" s="68"/>
      <c r="AS12" s="23"/>
      <c r="AT12" s="23"/>
      <c r="AU12" s="23"/>
      <c r="AV12" s="28"/>
      <c r="AW12" s="84" t="s">
        <v>44</v>
      </c>
      <c r="AX12" s="23"/>
      <c r="AY12" s="23"/>
      <c r="AZ12" s="6"/>
      <c r="BA12" s="77"/>
      <c r="BB12" s="73"/>
      <c r="BC12" s="73"/>
      <c r="BD12" s="74"/>
      <c r="BE12" s="73"/>
      <c r="BF12" s="73"/>
      <c r="BG12" s="75"/>
      <c r="BH12" s="182"/>
      <c r="BI12"/>
      <c r="BJ12"/>
      <c r="BK12" s="102"/>
      <c r="BL12"/>
      <c r="BM12"/>
      <c r="BN12"/>
      <c r="BO12"/>
      <c r="BP12"/>
    </row>
    <row r="13" spans="1:76" s="12" customFormat="1" ht="23.5" customHeight="1" x14ac:dyDescent="0.25">
      <c r="A13"/>
      <c r="B13"/>
      <c r="C13"/>
      <c r="D13"/>
      <c r="E13"/>
      <c r="F13" s="96"/>
      <c r="G13"/>
      <c r="H13"/>
      <c r="I13" s="16"/>
      <c r="J13" s="6"/>
      <c r="K13" s="6">
        <f>IF(L13-N13&gt;0,1,0)</f>
        <v>0</v>
      </c>
      <c r="L13" s="5"/>
      <c r="M13" s="5" t="s">
        <v>4</v>
      </c>
      <c r="N13" s="6"/>
      <c r="O13" s="7">
        <f>IF(N13-L13&gt;0,1,0)</f>
        <v>0</v>
      </c>
      <c r="P13" s="4"/>
      <c r="Q13" s="34"/>
      <c r="R13" s="23"/>
      <c r="S13" s="23"/>
      <c r="T13" s="23"/>
      <c r="U13" s="28"/>
      <c r="V13" s="29"/>
      <c r="W13" s="23"/>
      <c r="X13" s="4"/>
      <c r="Y13" s="81"/>
      <c r="Z13" s="34"/>
      <c r="AA13" s="6"/>
      <c r="AB13" s="6"/>
      <c r="AC13" s="6"/>
      <c r="AD13" s="34"/>
      <c r="AE13" s="6"/>
      <c r="AF13" s="6"/>
      <c r="AG13" s="6"/>
      <c r="AH13" s="183"/>
      <c r="AI13" s="183"/>
      <c r="AJ13" s="185"/>
      <c r="AK13" s="6"/>
      <c r="AL13" s="6"/>
      <c r="AM13" s="22"/>
      <c r="AN13" s="34"/>
      <c r="AO13" s="6"/>
      <c r="AP13" s="6"/>
      <c r="AQ13" s="6"/>
      <c r="AR13" s="68"/>
      <c r="AS13" s="23"/>
      <c r="AT13" s="23"/>
      <c r="AU13" s="23"/>
      <c r="AV13" s="28"/>
      <c r="AW13" s="23"/>
      <c r="AX13" s="23"/>
      <c r="AY13" s="4"/>
      <c r="AZ13" s="6"/>
      <c r="BA13" s="34"/>
      <c r="BB13" s="6">
        <f>IF(BC13-BE13&gt;0,1,0)</f>
        <v>0</v>
      </c>
      <c r="BC13" s="5"/>
      <c r="BD13" s="5" t="s">
        <v>4</v>
      </c>
      <c r="BE13" s="6"/>
      <c r="BF13" s="7">
        <f>IF(BE13-BC13&gt;0,1,0)</f>
        <v>0</v>
      </c>
      <c r="BG13" s="4"/>
      <c r="BH13" s="16"/>
      <c r="BI13"/>
      <c r="BJ13"/>
      <c r="BK13" s="102"/>
      <c r="BL13"/>
      <c r="BM13"/>
      <c r="BN13"/>
      <c r="BO13"/>
      <c r="BP13"/>
    </row>
    <row r="14" spans="1:76" s="12" customFormat="1" ht="23.5" customHeight="1" x14ac:dyDescent="0.3">
      <c r="A14"/>
      <c r="B14"/>
      <c r="C14"/>
      <c r="D14"/>
      <c r="E14"/>
      <c r="F14" s="96"/>
      <c r="G14"/>
      <c r="H14"/>
      <c r="I14" s="20"/>
      <c r="J14" s="6">
        <f>SUM(K13:K15)</f>
        <v>0</v>
      </c>
      <c r="K14" s="6">
        <f>IF(L14-N14&gt;0,1,0)</f>
        <v>0</v>
      </c>
      <c r="L14" s="5"/>
      <c r="M14" s="5" t="s">
        <v>4</v>
      </c>
      <c r="N14" s="6"/>
      <c r="O14" s="7">
        <f>IF(N14-L14&gt;0,1,0)</f>
        <v>0</v>
      </c>
      <c r="P14" s="4">
        <f>SUM(O13:O15)</f>
        <v>0</v>
      </c>
      <c r="Q14" s="42"/>
      <c r="R14" s="24"/>
      <c r="S14" s="24"/>
      <c r="T14" s="80"/>
      <c r="U14" s="25"/>
      <c r="V14" s="24"/>
      <c r="W14" s="24"/>
      <c r="X14" s="27"/>
      <c r="Y14" s="82"/>
      <c r="Z14" s="34"/>
      <c r="AA14" s="6"/>
      <c r="AB14" s="6"/>
      <c r="AC14" s="6"/>
      <c r="AD14" s="34"/>
      <c r="AE14" s="6"/>
      <c r="AF14" s="6"/>
      <c r="AG14" s="6"/>
      <c r="AH14" s="183"/>
      <c r="AI14" s="183"/>
      <c r="AJ14" s="185"/>
      <c r="AK14" s="6"/>
      <c r="AL14" s="6"/>
      <c r="AM14" s="22"/>
      <c r="AN14" s="34"/>
      <c r="AO14" s="6"/>
      <c r="AP14" s="6"/>
      <c r="AQ14" s="6"/>
      <c r="AR14" s="68"/>
      <c r="AS14" s="6"/>
      <c r="AT14" s="6"/>
      <c r="AU14" s="6"/>
      <c r="AV14" s="5"/>
      <c r="AW14" s="6"/>
      <c r="AX14" s="6"/>
      <c r="AY14" s="4"/>
      <c r="AZ14" s="6"/>
      <c r="BA14" s="34">
        <f>SUM(BB13:BB15)</f>
        <v>0</v>
      </c>
      <c r="BB14" s="6">
        <f>IF(BC14-BE14&gt;0,1,0)</f>
        <v>0</v>
      </c>
      <c r="BC14" s="5"/>
      <c r="BD14" s="5" t="s">
        <v>4</v>
      </c>
      <c r="BE14" s="6"/>
      <c r="BF14" s="7">
        <f>IF(BE14-BC14&gt;0,1,0)</f>
        <v>0</v>
      </c>
      <c r="BG14" s="4">
        <f>SUM(BF13:BF15)</f>
        <v>0</v>
      </c>
      <c r="BH14" s="20"/>
      <c r="BI14"/>
      <c r="BJ14"/>
      <c r="BK14" s="102"/>
      <c r="BL14"/>
      <c r="BM14"/>
      <c r="BN14"/>
      <c r="BO14"/>
      <c r="BP14"/>
    </row>
    <row r="15" spans="1:76" s="12" customFormat="1" ht="23.5" customHeight="1" x14ac:dyDescent="0.3">
      <c r="A15"/>
      <c r="B15"/>
      <c r="C15"/>
      <c r="D15"/>
      <c r="E15"/>
      <c r="F15" s="96"/>
      <c r="G15"/>
      <c r="H15"/>
      <c r="I15" s="20"/>
      <c r="J15" s="6"/>
      <c r="K15" s="6">
        <f>IF(L15-N15&gt;0,1,0)</f>
        <v>0</v>
      </c>
      <c r="L15" s="5"/>
      <c r="M15" s="5" t="s">
        <v>4</v>
      </c>
      <c r="N15" s="6"/>
      <c r="O15" s="7">
        <f>IF(N15-L15&gt;0,1,0)</f>
        <v>0</v>
      </c>
      <c r="P15" s="4"/>
      <c r="Q15" s="34"/>
      <c r="R15" s="6"/>
      <c r="S15" s="6"/>
      <c r="T15" s="7"/>
      <c r="U15" s="5"/>
      <c r="V15" s="6"/>
      <c r="W15" s="6"/>
      <c r="X15" s="6"/>
      <c r="Y15" s="5"/>
      <c r="Z15" s="6"/>
      <c r="AA15" s="6"/>
      <c r="AB15" s="6"/>
      <c r="AC15" s="6"/>
      <c r="AD15" s="34"/>
      <c r="AE15" s="6"/>
      <c r="AF15" s="6"/>
      <c r="AG15" s="6"/>
      <c r="AH15" s="183"/>
      <c r="AI15" s="183"/>
      <c r="AJ15" s="185"/>
      <c r="AK15" s="6"/>
      <c r="AL15" s="6"/>
      <c r="AM15" s="22"/>
      <c r="AN15" s="6"/>
      <c r="AO15" s="6"/>
      <c r="AP15" s="6"/>
      <c r="AQ15" s="6"/>
      <c r="AR15" s="74"/>
      <c r="AS15" s="75"/>
      <c r="AT15" s="73"/>
      <c r="AU15" s="73"/>
      <c r="AV15" s="74"/>
      <c r="AW15" s="73"/>
      <c r="AX15" s="73"/>
      <c r="AY15" s="75"/>
      <c r="AZ15" s="78"/>
      <c r="BA15" s="6"/>
      <c r="BB15" s="6">
        <f>IF(BC15-BE15&gt;0,1,0)</f>
        <v>0</v>
      </c>
      <c r="BC15" s="5"/>
      <c r="BD15" s="5" t="s">
        <v>4</v>
      </c>
      <c r="BE15" s="6"/>
      <c r="BF15" s="7">
        <f>IF(BE15-BC15&gt;0,1,0)</f>
        <v>0</v>
      </c>
      <c r="BG15" s="4"/>
      <c r="BH15" s="20"/>
      <c r="BI15"/>
      <c r="BJ15"/>
      <c r="BK15" s="102"/>
      <c r="BL15"/>
      <c r="BM15"/>
      <c r="BN15"/>
      <c r="BO15"/>
      <c r="BP15"/>
    </row>
    <row r="16" spans="1:76" s="12" customFormat="1" ht="23.5" customHeight="1" x14ac:dyDescent="0.25">
      <c r="A16"/>
      <c r="B16"/>
      <c r="C16"/>
      <c r="D16"/>
      <c r="E16"/>
      <c r="F16" s="96"/>
      <c r="G16"/>
      <c r="H16"/>
      <c r="I16" s="31"/>
      <c r="J16" s="6"/>
      <c r="K16" s="6"/>
      <c r="L16" s="5"/>
      <c r="M16" s="5"/>
      <c r="N16" s="84" t="s">
        <v>44</v>
      </c>
      <c r="O16" s="7"/>
      <c r="P16" s="4"/>
      <c r="Q16" s="34"/>
      <c r="R16" s="5"/>
      <c r="S16" s="7"/>
      <c r="T16" s="7"/>
      <c r="U16" s="5"/>
      <c r="V16" s="29"/>
      <c r="W16" s="23"/>
      <c r="X16" s="23"/>
      <c r="Y16" s="28"/>
      <c r="Z16" s="23"/>
      <c r="AA16" s="23"/>
      <c r="AB16" s="23"/>
      <c r="AC16" s="6"/>
      <c r="AD16" s="34"/>
      <c r="AE16" s="6"/>
      <c r="AF16" s="6"/>
      <c r="AG16" s="6"/>
      <c r="AH16" s="183"/>
      <c r="AI16" s="183"/>
      <c r="AJ16" s="185"/>
      <c r="AK16" s="6"/>
      <c r="AL16" s="6"/>
      <c r="AM16" s="22"/>
      <c r="AN16" s="6"/>
      <c r="AO16" s="7"/>
      <c r="AP16" s="7"/>
      <c r="AQ16" s="7"/>
      <c r="AR16" s="5"/>
      <c r="AS16" s="5"/>
      <c r="AT16" s="7"/>
      <c r="AU16" s="6"/>
      <c r="AV16" s="5"/>
      <c r="AW16" s="23"/>
      <c r="AX16" s="23"/>
      <c r="AY16" s="23"/>
      <c r="AZ16" s="22"/>
      <c r="BA16" s="6"/>
      <c r="BB16" s="6"/>
      <c r="BC16" s="5"/>
      <c r="BD16" s="5"/>
      <c r="BE16" s="84" t="s">
        <v>44</v>
      </c>
      <c r="BF16" s="7"/>
      <c r="BG16" s="4"/>
      <c r="BH16" s="31"/>
      <c r="BI16"/>
      <c r="BJ16"/>
      <c r="BK16" s="102"/>
      <c r="BL16"/>
      <c r="BM16"/>
      <c r="BN16"/>
      <c r="BO16"/>
      <c r="BP16"/>
    </row>
    <row r="17" spans="1:68" s="12" customFormat="1" ht="23.5" customHeight="1" x14ac:dyDescent="0.2">
      <c r="A17"/>
      <c r="B17" s="6"/>
      <c r="C17" s="6"/>
      <c r="D17" s="6"/>
      <c r="E17" s="5"/>
      <c r="F17" s="34"/>
      <c r="G17" s="6"/>
      <c r="H17" s="4"/>
      <c r="I17" s="182" t="s">
        <v>36</v>
      </c>
      <c r="J17" s="24"/>
      <c r="K17" s="24"/>
      <c r="L17" s="24"/>
      <c r="M17" s="25"/>
      <c r="N17" s="24"/>
      <c r="O17" s="24"/>
      <c r="P17" s="26"/>
      <c r="Q17" s="34"/>
      <c r="R17" s="5"/>
      <c r="S17" s="7"/>
      <c r="T17" s="7"/>
      <c r="U17" s="5"/>
      <c r="V17" s="6"/>
      <c r="W17" s="6">
        <f>IF(X17-Z17&gt;0,1,0)</f>
        <v>0</v>
      </c>
      <c r="X17" s="5"/>
      <c r="Y17" s="5" t="s">
        <v>4</v>
      </c>
      <c r="Z17" s="6"/>
      <c r="AA17" s="7">
        <f>IF(Z17-X17&gt;0,1,0)</f>
        <v>0</v>
      </c>
      <c r="AB17" s="4"/>
      <c r="AC17" s="6"/>
      <c r="AD17" s="34"/>
      <c r="AE17" s="32"/>
      <c r="AF17" s="32"/>
      <c r="AG17" s="32"/>
      <c r="AH17" s="183"/>
      <c r="AI17" s="183"/>
      <c r="AJ17" s="185"/>
      <c r="AK17" s="32"/>
      <c r="AL17" s="32"/>
      <c r="AM17" s="22"/>
      <c r="AN17" s="6"/>
      <c r="AO17" s="6"/>
      <c r="AP17" s="6">
        <f>IF(AQ17-AS17&gt;0,1,0)</f>
        <v>0</v>
      </c>
      <c r="AQ17" s="5"/>
      <c r="AR17" s="5" t="s">
        <v>4</v>
      </c>
      <c r="AS17" s="6"/>
      <c r="AT17" s="7">
        <f>IF(AS17-AQ17&gt;0,1,0)</f>
        <v>0</v>
      </c>
      <c r="AU17" s="4"/>
      <c r="AV17" s="5"/>
      <c r="AW17" s="6"/>
      <c r="AX17" s="6"/>
      <c r="AY17" s="4"/>
      <c r="AZ17" s="22"/>
      <c r="BA17" s="42"/>
      <c r="BB17" s="24"/>
      <c r="BC17" s="24"/>
      <c r="BD17" s="25"/>
      <c r="BE17" s="24"/>
      <c r="BF17" s="24"/>
      <c r="BG17" s="27"/>
      <c r="BH17" s="182" t="s">
        <v>3</v>
      </c>
      <c r="BI17" s="6"/>
      <c r="BJ17" s="6"/>
      <c r="BK17" s="81"/>
      <c r="BL17" s="5"/>
      <c r="BM17" s="6"/>
      <c r="BN17" s="7"/>
      <c r="BO17" s="4"/>
      <c r="BP17"/>
    </row>
    <row r="18" spans="1:68" s="12" customFormat="1" ht="23.5" customHeight="1" x14ac:dyDescent="0.25">
      <c r="A18"/>
      <c r="B18" s="6"/>
      <c r="C18" s="6"/>
      <c r="D18" s="5"/>
      <c r="E18" s="5"/>
      <c r="F18" s="34"/>
      <c r="G18" s="7"/>
      <c r="H18" s="4"/>
      <c r="I18" s="182"/>
      <c r="J18" s="23"/>
      <c r="K18" s="23"/>
      <c r="L18" s="23"/>
      <c r="M18" s="28"/>
      <c r="N18" s="29"/>
      <c r="O18" s="23"/>
      <c r="P18" s="30"/>
      <c r="Q18" s="6"/>
      <c r="R18" s="6"/>
      <c r="S18" s="6"/>
      <c r="T18" s="7"/>
      <c r="U18" s="5"/>
      <c r="V18" s="6">
        <f>SUM(W17:W19)</f>
        <v>0</v>
      </c>
      <c r="W18" s="6">
        <f>IF(X18-Z18&gt;0,1,0)</f>
        <v>0</v>
      </c>
      <c r="X18" s="5"/>
      <c r="Y18" s="5" t="s">
        <v>4</v>
      </c>
      <c r="Z18" s="6"/>
      <c r="AA18" s="7">
        <f>IF(Z18-X18&gt;0,1,0)</f>
        <v>0</v>
      </c>
      <c r="AB18" s="4">
        <f>SUM(AA17:AA19)</f>
        <v>0</v>
      </c>
      <c r="AC18" s="6"/>
      <c r="AD18" s="42"/>
      <c r="AE18" s="24"/>
      <c r="AF18" s="24"/>
      <c r="AG18" s="24"/>
      <c r="AH18" s="43"/>
      <c r="AI18" s="24"/>
      <c r="AJ18" s="24"/>
      <c r="AK18" s="24"/>
      <c r="AL18" s="24"/>
      <c r="AM18" s="43"/>
      <c r="AN18" s="6"/>
      <c r="AO18" s="6">
        <f>SUM(AP17:AP19)</f>
        <v>0</v>
      </c>
      <c r="AP18" s="6">
        <f>IF(AQ18-AS18&gt;0,1,0)</f>
        <v>0</v>
      </c>
      <c r="AQ18" s="5"/>
      <c r="AR18" s="5" t="s">
        <v>4</v>
      </c>
      <c r="AS18" s="6"/>
      <c r="AT18" s="7">
        <f>IF(AS18-AQ18&gt;0,1,0)</f>
        <v>0</v>
      </c>
      <c r="AU18" s="4">
        <f>SUM(AT17:AT19)</f>
        <v>0</v>
      </c>
      <c r="AV18" s="5"/>
      <c r="AW18" s="6"/>
      <c r="AX18" s="6"/>
      <c r="AY18" s="4"/>
      <c r="AZ18" s="6"/>
      <c r="BA18" s="23"/>
      <c r="BB18" s="23"/>
      <c r="BC18" s="23"/>
      <c r="BD18" s="28"/>
      <c r="BE18" s="23"/>
      <c r="BF18" s="23"/>
      <c r="BG18" s="30"/>
      <c r="BH18" s="182"/>
      <c r="BI18" s="6"/>
      <c r="BJ18" s="6"/>
      <c r="BK18" s="81"/>
      <c r="BL18" s="79"/>
      <c r="BM18" s="24"/>
      <c r="BN18" s="80"/>
      <c r="BO18" s="4"/>
      <c r="BP18"/>
    </row>
    <row r="19" spans="1:68" s="12" customFormat="1" ht="23.5" customHeight="1" x14ac:dyDescent="0.2">
      <c r="A19"/>
      <c r="B19" s="6"/>
      <c r="C19" s="73"/>
      <c r="D19" s="74"/>
      <c r="E19" s="74"/>
      <c r="F19" s="34"/>
      <c r="G19" s="7"/>
      <c r="H19" s="4"/>
      <c r="I19" s="182" t="s">
        <v>31</v>
      </c>
      <c r="J19" s="24"/>
      <c r="K19" s="24"/>
      <c r="L19" s="24"/>
      <c r="M19" s="25"/>
      <c r="N19" s="24"/>
      <c r="O19" s="24"/>
      <c r="P19" s="27"/>
      <c r="Q19" s="6"/>
      <c r="R19" s="6"/>
      <c r="S19" s="6"/>
      <c r="T19" s="7"/>
      <c r="U19" s="5"/>
      <c r="V19" s="6"/>
      <c r="W19" s="6">
        <f>IF(X19-Z19&gt;0,1,0)</f>
        <v>0</v>
      </c>
      <c r="X19" s="5"/>
      <c r="Y19" s="5" t="s">
        <v>4</v>
      </c>
      <c r="Z19" s="6"/>
      <c r="AA19" s="7">
        <f>IF(Z19-X19&gt;0,1,0)</f>
        <v>0</v>
      </c>
      <c r="AB19" s="4"/>
      <c r="AC19" s="22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34"/>
      <c r="AO19" s="6"/>
      <c r="AP19" s="6">
        <f>IF(AQ19-AS19&gt;0,1,0)</f>
        <v>0</v>
      </c>
      <c r="AQ19" s="5"/>
      <c r="AR19" s="5" t="s">
        <v>4</v>
      </c>
      <c r="AS19" s="6"/>
      <c r="AT19" s="7">
        <f>IF(AS19-AQ19&gt;0,1,0)</f>
        <v>0</v>
      </c>
      <c r="AU19" s="4"/>
      <c r="AV19" s="5"/>
      <c r="AW19" s="6"/>
      <c r="AX19" s="6"/>
      <c r="AY19" s="4"/>
      <c r="AZ19" s="6"/>
      <c r="BA19" s="6"/>
      <c r="BB19" s="6"/>
      <c r="BC19" s="6"/>
      <c r="BD19" s="5"/>
      <c r="BE19" s="6"/>
      <c r="BF19" s="6"/>
      <c r="BG19" s="4"/>
      <c r="BH19" s="182" t="s">
        <v>69</v>
      </c>
      <c r="BI19" s="6"/>
      <c r="BJ19" s="6"/>
      <c r="BK19" s="81"/>
      <c r="BL19" s="5"/>
      <c r="BM19" s="6"/>
      <c r="BN19" s="7"/>
      <c r="BO19" s="4"/>
      <c r="BP19"/>
    </row>
    <row r="20" spans="1:68" s="12" customFormat="1" ht="23.5" customHeight="1" x14ac:dyDescent="0.25">
      <c r="A20"/>
      <c r="B20" s="6"/>
      <c r="C20" s="6"/>
      <c r="D20" s="5"/>
      <c r="E20" s="5"/>
      <c r="F20" s="34"/>
      <c r="G20" s="7"/>
      <c r="H20" s="4"/>
      <c r="I20" s="182"/>
      <c r="J20" s="6"/>
      <c r="K20" s="6"/>
      <c r="L20" s="6"/>
      <c r="M20" s="5"/>
      <c r="N20" s="6"/>
      <c r="O20" s="6"/>
      <c r="P20" s="4"/>
      <c r="Q20" s="34"/>
      <c r="R20" s="5"/>
      <c r="S20" s="5"/>
      <c r="T20" s="7"/>
      <c r="U20" s="5"/>
      <c r="V20" s="29"/>
      <c r="W20" s="23"/>
      <c r="X20" s="23"/>
      <c r="Y20" s="28"/>
      <c r="Z20" s="84" t="s">
        <v>44</v>
      </c>
      <c r="AA20" s="23"/>
      <c r="AB20" s="23"/>
      <c r="AC20" s="22"/>
      <c r="AD20" s="6"/>
      <c r="AE20" s="6"/>
      <c r="AF20" s="6">
        <f>IF(AG20-AI20&gt;0,1,0)</f>
        <v>0</v>
      </c>
      <c r="AG20" s="5"/>
      <c r="AH20" s="184" t="s">
        <v>4</v>
      </c>
      <c r="AI20" s="184"/>
      <c r="AJ20" s="5"/>
      <c r="AK20" s="7">
        <f>IF(AJ20-AG20&gt;0,1,0)</f>
        <v>0</v>
      </c>
      <c r="AL20" s="6"/>
      <c r="AM20" s="6"/>
      <c r="AN20" s="34"/>
      <c r="AO20" s="23"/>
      <c r="AP20" s="23"/>
      <c r="AQ20" s="23"/>
      <c r="AR20" s="28"/>
      <c r="AS20" s="84" t="s">
        <v>44</v>
      </c>
      <c r="AT20" s="5"/>
      <c r="AU20" s="5"/>
      <c r="AV20" s="5"/>
      <c r="AW20" s="23"/>
      <c r="AX20" s="23"/>
      <c r="AY20" s="23"/>
      <c r="AZ20" s="6"/>
      <c r="BA20" s="77"/>
      <c r="BB20" s="73"/>
      <c r="BC20" s="73"/>
      <c r="BD20" s="74"/>
      <c r="BE20" s="73"/>
      <c r="BF20" s="73"/>
      <c r="BG20" s="75"/>
      <c r="BH20" s="182"/>
      <c r="BI20" s="6"/>
      <c r="BJ20" s="6"/>
      <c r="BK20" s="81"/>
      <c r="BL20" s="5"/>
      <c r="BM20" s="6"/>
      <c r="BN20" s="7"/>
      <c r="BO20" s="4"/>
      <c r="BP20"/>
    </row>
    <row r="21" spans="1:68" s="12" customFormat="1" ht="23.5" customHeight="1" x14ac:dyDescent="0.25">
      <c r="A21"/>
      <c r="B21" s="6"/>
      <c r="C21" s="6"/>
      <c r="D21" s="5"/>
      <c r="E21" s="5"/>
      <c r="F21" s="97"/>
      <c r="G21" s="7"/>
      <c r="H21" s="4"/>
      <c r="I21" s="16"/>
      <c r="J21" s="6"/>
      <c r="K21" s="6">
        <f>IF(L21-N21&gt;0,1,0)</f>
        <v>0</v>
      </c>
      <c r="L21" s="5"/>
      <c r="M21" s="5" t="s">
        <v>4</v>
      </c>
      <c r="N21" s="6"/>
      <c r="O21" s="7">
        <f>IF(N21-L21&gt;0,1,0)</f>
        <v>0</v>
      </c>
      <c r="P21" s="4"/>
      <c r="Q21" s="34"/>
      <c r="R21" s="6"/>
      <c r="S21" s="6"/>
      <c r="T21" s="7"/>
      <c r="U21" s="5"/>
      <c r="V21" s="6"/>
      <c r="W21" s="6"/>
      <c r="X21" s="4"/>
      <c r="Y21" s="5"/>
      <c r="Z21" s="6"/>
      <c r="AA21" s="6"/>
      <c r="AB21" s="6"/>
      <c r="AC21" s="22"/>
      <c r="AD21" s="6"/>
      <c r="AE21" s="6">
        <f>SUM(AF20:AF22)</f>
        <v>0</v>
      </c>
      <c r="AF21" s="6">
        <f>IF(AG21-AI21&gt;0,1,0)</f>
        <v>0</v>
      </c>
      <c r="AG21" s="5"/>
      <c r="AH21" s="184" t="s">
        <v>4</v>
      </c>
      <c r="AI21" s="184"/>
      <c r="AJ21" s="5"/>
      <c r="AK21" s="7">
        <f>IF(AJ21-AG21&gt;0,1,0)</f>
        <v>0</v>
      </c>
      <c r="AL21" s="4">
        <f>SUM(AK20:AK22)</f>
        <v>0</v>
      </c>
      <c r="AM21" s="6"/>
      <c r="AN21" s="34"/>
      <c r="AO21" s="6"/>
      <c r="AP21" s="6"/>
      <c r="AQ21" s="6"/>
      <c r="AR21" s="5"/>
      <c r="AS21" s="6"/>
      <c r="AT21" s="6"/>
      <c r="AU21" s="6"/>
      <c r="AV21" s="5"/>
      <c r="AW21" s="6"/>
      <c r="AX21" s="6"/>
      <c r="AY21" s="4"/>
      <c r="AZ21" s="6"/>
      <c r="BA21" s="34"/>
      <c r="BB21" s="6">
        <f>IF(BC21-BE21&gt;0,1,0)</f>
        <v>0</v>
      </c>
      <c r="BC21" s="5"/>
      <c r="BD21" s="5" t="s">
        <v>4</v>
      </c>
      <c r="BE21" s="6"/>
      <c r="BF21" s="7">
        <f>IF(BE21-BC21&gt;0,1,0)</f>
        <v>0</v>
      </c>
      <c r="BG21" s="4"/>
      <c r="BH21" s="16"/>
      <c r="BI21" s="6"/>
      <c r="BJ21" s="6"/>
      <c r="BK21" s="81"/>
      <c r="BL21" s="5"/>
      <c r="BM21" s="70"/>
      <c r="BN21" s="7"/>
      <c r="BO21" s="4"/>
      <c r="BP21"/>
    </row>
    <row r="22" spans="1:68" s="12" customFormat="1" ht="23.5" customHeight="1" x14ac:dyDescent="0.3">
      <c r="A22"/>
      <c r="B22"/>
      <c r="C22"/>
      <c r="D22"/>
      <c r="E22"/>
      <c r="F22" s="96"/>
      <c r="G22"/>
      <c r="H22"/>
      <c r="I22" s="20"/>
      <c r="J22" s="6">
        <f>SUM(K21:K23)</f>
        <v>0</v>
      </c>
      <c r="K22" s="6">
        <f>IF(L22-N22&gt;0,1,0)</f>
        <v>0</v>
      </c>
      <c r="L22" s="5"/>
      <c r="M22" s="5" t="s">
        <v>4</v>
      </c>
      <c r="N22" s="6"/>
      <c r="O22" s="7">
        <f>IF(N22-L22&gt;0,1,0)</f>
        <v>0</v>
      </c>
      <c r="P22" s="4">
        <f>SUM(O21:O23)</f>
        <v>0</v>
      </c>
      <c r="Q22" s="42"/>
      <c r="R22" s="24"/>
      <c r="S22" s="24"/>
      <c r="T22" s="80"/>
      <c r="U22" s="25"/>
      <c r="V22" s="24"/>
      <c r="W22" s="24"/>
      <c r="X22" s="27"/>
      <c r="Y22" s="25"/>
      <c r="Z22" s="6"/>
      <c r="AA22" s="6"/>
      <c r="AB22" s="6"/>
      <c r="AC22" s="22"/>
      <c r="AD22" s="6"/>
      <c r="AE22" s="6"/>
      <c r="AF22" s="6">
        <f>IF(AG22-AI22&gt;0,1,0)</f>
        <v>0</v>
      </c>
      <c r="AG22" s="5"/>
      <c r="AH22" s="184" t="s">
        <v>4</v>
      </c>
      <c r="AI22" s="184"/>
      <c r="AJ22" s="29"/>
      <c r="AK22" s="7">
        <f>IF(AJ22-AG22&gt;0,1,0)</f>
        <v>0</v>
      </c>
      <c r="AL22" s="6"/>
      <c r="AM22" s="6"/>
      <c r="AN22" s="34"/>
      <c r="AO22" s="6"/>
      <c r="AP22" s="6"/>
      <c r="AQ22" s="6"/>
      <c r="AR22" s="25"/>
      <c r="AS22" s="24"/>
      <c r="AT22" s="24"/>
      <c r="AU22" s="24"/>
      <c r="AV22" s="25"/>
      <c r="AW22" s="24"/>
      <c r="AX22" s="24"/>
      <c r="AY22" s="27"/>
      <c r="AZ22" s="24"/>
      <c r="BA22" s="34">
        <f>SUM(BB21:BB23)</f>
        <v>0</v>
      </c>
      <c r="BB22" s="6">
        <f>IF(BC22-BE22&gt;0,1,0)</f>
        <v>0</v>
      </c>
      <c r="BC22" s="5"/>
      <c r="BD22" s="5" t="s">
        <v>4</v>
      </c>
      <c r="BE22" s="6"/>
      <c r="BF22" s="7">
        <f>IF(BE22-BC22&gt;0,1,0)</f>
        <v>0</v>
      </c>
      <c r="BG22" s="4">
        <f>SUM(BF21:BF23)</f>
        <v>0</v>
      </c>
      <c r="BH22" s="20"/>
      <c r="BI22"/>
      <c r="BJ22"/>
      <c r="BK22" s="102"/>
      <c r="BL22"/>
      <c r="BM22"/>
      <c r="BN22"/>
      <c r="BO22"/>
      <c r="BP22"/>
    </row>
    <row r="23" spans="1:68" s="12" customFormat="1" ht="23.5" customHeight="1" x14ac:dyDescent="0.3">
      <c r="A23"/>
      <c r="B23"/>
      <c r="C23"/>
      <c r="D23"/>
      <c r="E23"/>
      <c r="F23" s="96"/>
      <c r="G23"/>
      <c r="H23"/>
      <c r="I23" s="20"/>
      <c r="J23" s="6"/>
      <c r="K23" s="6">
        <f>IF(L23-N23&gt;0,1,0)</f>
        <v>0</v>
      </c>
      <c r="L23" s="5"/>
      <c r="M23" s="5" t="s">
        <v>4</v>
      </c>
      <c r="N23" s="6"/>
      <c r="O23" s="7">
        <f>IF(N23-L23&gt;0,1,0)</f>
        <v>0</v>
      </c>
      <c r="P23" s="21"/>
      <c r="Q23" s="34"/>
      <c r="R23" s="6"/>
      <c r="S23" s="6"/>
      <c r="T23" s="7"/>
      <c r="U23" s="5"/>
      <c r="V23" s="6"/>
      <c r="W23" s="6"/>
      <c r="X23" s="4"/>
      <c r="Y23" s="81"/>
      <c r="Z23" s="34"/>
      <c r="AA23" s="6"/>
      <c r="AB23" s="6"/>
      <c r="AC23" s="22"/>
      <c r="AD23" s="23"/>
      <c r="AE23" s="23"/>
      <c r="AF23" s="23"/>
      <c r="AG23" s="23"/>
      <c r="AH23" s="23"/>
      <c r="AI23" s="23"/>
      <c r="AJ23" s="84" t="s">
        <v>44</v>
      </c>
      <c r="AK23" s="23"/>
      <c r="AL23" s="23"/>
      <c r="AM23" s="23"/>
      <c r="AN23" s="34"/>
      <c r="AO23" s="6"/>
      <c r="AP23" s="6"/>
      <c r="AQ23" s="22"/>
      <c r="AR23" s="68"/>
      <c r="AS23" s="6"/>
      <c r="AT23" s="6"/>
      <c r="AU23" s="6"/>
      <c r="AV23" s="5"/>
      <c r="AW23" s="6"/>
      <c r="AX23" s="6"/>
      <c r="AY23" s="4"/>
      <c r="AZ23" s="22"/>
      <c r="BA23" s="6"/>
      <c r="BB23" s="6">
        <f>IF(BC23-BE23&gt;0,1,0)</f>
        <v>0</v>
      </c>
      <c r="BC23" s="5"/>
      <c r="BD23" s="5" t="s">
        <v>4</v>
      </c>
      <c r="BE23" s="6"/>
      <c r="BF23" s="7">
        <f>IF(BE23-BC23&gt;0,1,0)</f>
        <v>0</v>
      </c>
      <c r="BG23" s="4"/>
      <c r="BH23" s="20"/>
      <c r="BI23"/>
      <c r="BJ23"/>
      <c r="BK23" s="102"/>
      <c r="BL23"/>
      <c r="BM23"/>
      <c r="BN23"/>
      <c r="BO23"/>
      <c r="BP23"/>
    </row>
    <row r="24" spans="1:68" s="12" customFormat="1" ht="23.5" customHeight="1" x14ac:dyDescent="0.25">
      <c r="A24"/>
      <c r="B24"/>
      <c r="C24"/>
      <c r="D24"/>
      <c r="E24"/>
      <c r="F24" s="96"/>
      <c r="G24"/>
      <c r="H24"/>
      <c r="I24" s="16"/>
      <c r="J24" s="6"/>
      <c r="K24" s="6"/>
      <c r="L24" s="5"/>
      <c r="M24" s="5"/>
      <c r="N24" s="84" t="s">
        <v>44</v>
      </c>
      <c r="O24" s="7"/>
      <c r="P24" s="21"/>
      <c r="Q24" s="6"/>
      <c r="R24" s="6"/>
      <c r="S24" s="6"/>
      <c r="T24" s="7"/>
      <c r="U24" s="5"/>
      <c r="V24" s="6"/>
      <c r="W24" s="6"/>
      <c r="X24" s="4"/>
      <c r="Y24" s="5"/>
      <c r="Z24" s="34"/>
      <c r="AA24" s="6"/>
      <c r="AB24" s="6"/>
      <c r="AC24" s="22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34"/>
      <c r="AO24" s="6"/>
      <c r="AP24" s="6"/>
      <c r="AQ24" s="22"/>
      <c r="AR24" s="5"/>
      <c r="AS24" s="6"/>
      <c r="AT24" s="6"/>
      <c r="AU24" s="6"/>
      <c r="AV24" s="5"/>
      <c r="AW24" s="6"/>
      <c r="AX24" s="6"/>
      <c r="AY24" s="4"/>
      <c r="AZ24" s="22"/>
      <c r="BA24" s="6"/>
      <c r="BB24" s="6"/>
      <c r="BC24" s="5"/>
      <c r="BD24" s="5"/>
      <c r="BE24" s="84" t="s">
        <v>44</v>
      </c>
      <c r="BF24" s="7"/>
      <c r="BG24" s="4"/>
      <c r="BH24" s="16"/>
      <c r="BI24"/>
      <c r="BJ24"/>
      <c r="BK24" s="102"/>
      <c r="BL24"/>
      <c r="BM24"/>
      <c r="BN24"/>
      <c r="BO24"/>
      <c r="BP24"/>
    </row>
    <row r="25" spans="1:68" s="12" customFormat="1" ht="23.5" customHeight="1" x14ac:dyDescent="0.2">
      <c r="A25"/>
      <c r="B25"/>
      <c r="C25"/>
      <c r="D25"/>
      <c r="E25"/>
      <c r="F25" s="96"/>
      <c r="G25"/>
      <c r="H25"/>
      <c r="I25" s="182" t="s">
        <v>0</v>
      </c>
      <c r="J25" s="24"/>
      <c r="K25" s="24"/>
      <c r="L25" s="24"/>
      <c r="M25" s="25"/>
      <c r="N25" s="24"/>
      <c r="O25" s="24"/>
      <c r="P25" s="26"/>
      <c r="Q25" s="6"/>
      <c r="R25" s="6"/>
      <c r="S25" s="6">
        <f>IF(T25-V25&gt;0,1,0)</f>
        <v>0</v>
      </c>
      <c r="T25" s="5"/>
      <c r="U25" s="5" t="s">
        <v>4</v>
      </c>
      <c r="V25" s="6"/>
      <c r="W25" s="7">
        <f>IF(V25-T25&gt;0,1,0)</f>
        <v>0</v>
      </c>
      <c r="X25" s="4"/>
      <c r="Y25" s="5"/>
      <c r="Z25" s="34"/>
      <c r="AA25" s="6"/>
      <c r="AB25" s="6"/>
      <c r="AC25" s="22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34"/>
      <c r="AO25" s="6"/>
      <c r="AP25" s="6"/>
      <c r="AQ25" s="22"/>
      <c r="AR25" s="5"/>
      <c r="AS25" s="6"/>
      <c r="AT25" s="6">
        <f>IF(AU25-AW25&gt;0,1,0)</f>
        <v>0</v>
      </c>
      <c r="AU25" s="5"/>
      <c r="AV25" s="5" t="s">
        <v>4</v>
      </c>
      <c r="AW25" s="6"/>
      <c r="AX25" s="7">
        <f>IF(AW25-AU25&gt;0,1,0)</f>
        <v>0</v>
      </c>
      <c r="AY25" s="4"/>
      <c r="AZ25" s="22"/>
      <c r="BA25" s="24"/>
      <c r="BB25" s="24"/>
      <c r="BC25" s="24"/>
      <c r="BD25" s="25"/>
      <c r="BE25" s="24"/>
      <c r="BF25" s="24"/>
      <c r="BG25" s="27"/>
      <c r="BH25" s="182" t="s">
        <v>37</v>
      </c>
      <c r="BI25"/>
      <c r="BJ25"/>
      <c r="BK25" s="102"/>
      <c r="BL25"/>
      <c r="BM25"/>
      <c r="BN25"/>
      <c r="BO25"/>
      <c r="BP25"/>
    </row>
    <row r="26" spans="1:68" s="12" customFormat="1" ht="23.5" customHeight="1" x14ac:dyDescent="0.25">
      <c r="A26"/>
      <c r="B26"/>
      <c r="C26"/>
      <c r="D26"/>
      <c r="E26"/>
      <c r="F26" s="96"/>
      <c r="G26"/>
      <c r="H26" s="71"/>
      <c r="I26" s="182"/>
      <c r="J26" s="23"/>
      <c r="K26" s="23"/>
      <c r="L26" s="23"/>
      <c r="M26" s="28"/>
      <c r="N26" s="29"/>
      <c r="O26" s="23"/>
      <c r="P26" s="30"/>
      <c r="Q26" s="6"/>
      <c r="R26" s="6">
        <f>SUM(S25:S27)</f>
        <v>0</v>
      </c>
      <c r="S26" s="6">
        <f>IF(T26-V26&gt;0,1,0)</f>
        <v>0</v>
      </c>
      <c r="T26" s="5"/>
      <c r="U26" s="5" t="s">
        <v>4</v>
      </c>
      <c r="V26" s="6"/>
      <c r="W26" s="7">
        <f>IF(V26-T26&gt;0,1,0)</f>
        <v>0</v>
      </c>
      <c r="X26" s="4">
        <f>SUM(W25:W27)</f>
        <v>0</v>
      </c>
      <c r="Y26" s="5"/>
      <c r="Z26" s="34"/>
      <c r="AA26" s="6"/>
      <c r="AB26" s="6"/>
      <c r="AC26" s="22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42"/>
      <c r="AO26" s="24"/>
      <c r="AP26" s="24"/>
      <c r="AQ26" s="43"/>
      <c r="AR26" s="5"/>
      <c r="AS26" s="6">
        <f>SUM(AT25:AT27)</f>
        <v>0</v>
      </c>
      <c r="AT26" s="6">
        <f>IF(AU26-AW26&gt;0,1,0)</f>
        <v>0</v>
      </c>
      <c r="AU26" s="5"/>
      <c r="AV26" s="5" t="s">
        <v>4</v>
      </c>
      <c r="AW26" s="6"/>
      <c r="AX26" s="7">
        <f>IF(AW26-AU26&gt;0,1,0)</f>
        <v>0</v>
      </c>
      <c r="AY26" s="4">
        <f>SUM(AX25:AX27)</f>
        <v>0</v>
      </c>
      <c r="AZ26" s="6"/>
      <c r="BA26" s="23"/>
      <c r="BB26" s="23"/>
      <c r="BC26" s="23"/>
      <c r="BD26" s="28"/>
      <c r="BE26" s="23"/>
      <c r="BF26" s="23"/>
      <c r="BG26" s="30"/>
      <c r="BH26" s="182"/>
      <c r="BI26"/>
      <c r="BJ26"/>
      <c r="BK26" s="102"/>
      <c r="BL26"/>
      <c r="BM26"/>
      <c r="BN26"/>
      <c r="BO26"/>
      <c r="BP26"/>
    </row>
    <row r="27" spans="1:68" s="12" customFormat="1" ht="23.5" customHeight="1" x14ac:dyDescent="0.25">
      <c r="A27"/>
      <c r="B27"/>
      <c r="C27"/>
      <c r="D27"/>
      <c r="E27"/>
      <c r="F27" s="96"/>
      <c r="G27" s="2"/>
      <c r="H27" s="11"/>
      <c r="J27" s="6"/>
      <c r="K27" s="6"/>
      <c r="L27" s="6"/>
      <c r="M27" s="5"/>
      <c r="N27" s="6"/>
      <c r="O27" s="6"/>
      <c r="P27" s="4"/>
      <c r="Q27" s="6"/>
      <c r="R27" s="6"/>
      <c r="S27" s="6">
        <f>IF(T27-V27&gt;0,1,0)</f>
        <v>0</v>
      </c>
      <c r="T27" s="5"/>
      <c r="U27" s="5" t="s">
        <v>4</v>
      </c>
      <c r="V27" s="6"/>
      <c r="W27" s="7">
        <f>IF(V27-T27&gt;0,1,0)</f>
        <v>0</v>
      </c>
      <c r="X27" s="4"/>
      <c r="Y27" s="5"/>
      <c r="Z27" s="77"/>
      <c r="AA27" s="73"/>
      <c r="AB27" s="73"/>
      <c r="AC27" s="83"/>
      <c r="AD27" s="23"/>
      <c r="AE27" s="23"/>
      <c r="AF27" s="23"/>
      <c r="AG27" s="23"/>
      <c r="AH27" s="23"/>
      <c r="AI27" s="6"/>
      <c r="AJ27" s="6"/>
      <c r="AK27" s="6"/>
      <c r="AL27" s="6"/>
      <c r="AM27" s="6"/>
      <c r="AN27" s="6"/>
      <c r="AO27" s="6"/>
      <c r="AP27" s="6"/>
      <c r="AQ27" s="6"/>
      <c r="AR27" s="68"/>
      <c r="AS27" s="6"/>
      <c r="AT27" s="6">
        <f>IF(AU27-AW27&gt;0,1,0)</f>
        <v>0</v>
      </c>
      <c r="AU27" s="5"/>
      <c r="AV27" s="5" t="s">
        <v>4</v>
      </c>
      <c r="AW27" s="6"/>
      <c r="AX27" s="7">
        <f>IF(AW27-AU27&gt;0,1,0)</f>
        <v>0</v>
      </c>
      <c r="AY27" s="4"/>
      <c r="AZ27" s="6"/>
      <c r="BA27" s="6"/>
      <c r="BB27" s="6"/>
      <c r="BC27" s="6"/>
      <c r="BD27" s="5"/>
      <c r="BE27" s="6"/>
      <c r="BF27" s="6"/>
      <c r="BG27" s="4"/>
      <c r="BI27"/>
      <c r="BJ27"/>
      <c r="BK27" s="102"/>
      <c r="BL27"/>
      <c r="BM27"/>
      <c r="BN27"/>
      <c r="BO27"/>
      <c r="BP27"/>
    </row>
    <row r="28" spans="1:68" s="12" customFormat="1" ht="23.5" customHeight="1" x14ac:dyDescent="0.25">
      <c r="A28"/>
      <c r="B28"/>
      <c r="C28"/>
      <c r="D28"/>
      <c r="E28"/>
      <c r="F28" s="98"/>
      <c r="G28" s="99"/>
      <c r="H28" s="100"/>
      <c r="J28" s="6"/>
      <c r="K28" s="6"/>
      <c r="L28" s="6"/>
      <c r="M28" s="5"/>
      <c r="N28" s="6"/>
      <c r="O28" s="6"/>
      <c r="P28" s="4"/>
      <c r="Q28" s="6"/>
      <c r="R28" s="23"/>
      <c r="S28" s="23"/>
      <c r="T28" s="23"/>
      <c r="U28" s="28"/>
      <c r="V28" s="84" t="s">
        <v>44</v>
      </c>
      <c r="W28" s="23"/>
      <c r="X28" s="23"/>
      <c r="Y28" s="5"/>
      <c r="Z28" s="34"/>
      <c r="AA28" s="6"/>
      <c r="AB28" s="6"/>
      <c r="AC28" s="6"/>
      <c r="AD28" s="23"/>
      <c r="AE28" s="23"/>
      <c r="AF28" s="23"/>
      <c r="AG28" s="23"/>
      <c r="AH28" s="23"/>
      <c r="AI28" s="23"/>
      <c r="AJ28" s="29"/>
      <c r="AK28" s="23"/>
      <c r="AL28" s="6"/>
      <c r="AM28" s="6"/>
      <c r="AN28" s="6"/>
      <c r="AO28" s="6"/>
      <c r="AP28" s="6"/>
      <c r="AQ28" s="6"/>
      <c r="AR28" s="68"/>
      <c r="AS28" s="23"/>
      <c r="AT28" s="23"/>
      <c r="AU28" s="23"/>
      <c r="AV28" s="28"/>
      <c r="AW28" s="84" t="s">
        <v>44</v>
      </c>
      <c r="AX28" s="23"/>
      <c r="AY28" s="23"/>
      <c r="AZ28" s="6"/>
      <c r="BA28" s="6"/>
      <c r="BB28" s="6"/>
      <c r="BC28" s="6"/>
      <c r="BD28" s="5"/>
      <c r="BE28" s="6"/>
      <c r="BF28" s="6"/>
      <c r="BG28" s="4"/>
      <c r="BI28" s="103"/>
      <c r="BJ28" s="103"/>
      <c r="BK28" s="104"/>
      <c r="BL28"/>
      <c r="BM28"/>
      <c r="BN28"/>
      <c r="BO28"/>
      <c r="BP28"/>
    </row>
    <row r="29" spans="1:68" s="12" customFormat="1" ht="23.5" customHeight="1" x14ac:dyDescent="0.25">
      <c r="A29"/>
      <c r="B29"/>
      <c r="C29"/>
      <c r="D29"/>
      <c r="E29"/>
      <c r="F29"/>
      <c r="G29" s="2"/>
      <c r="H29" s="11"/>
      <c r="I29" s="16"/>
      <c r="J29" s="6"/>
      <c r="K29" s="6"/>
      <c r="L29" s="5"/>
      <c r="M29" s="5"/>
      <c r="N29" s="6"/>
      <c r="O29" s="7"/>
      <c r="P29" s="4"/>
      <c r="Q29" s="6"/>
      <c r="R29" s="23"/>
      <c r="S29" s="23"/>
      <c r="T29" s="23"/>
      <c r="U29" s="28"/>
      <c r="V29" s="29"/>
      <c r="W29" s="23"/>
      <c r="X29" s="4"/>
      <c r="Y29" s="5"/>
      <c r="Z29" s="34"/>
      <c r="AA29" s="6"/>
      <c r="AB29" s="6"/>
      <c r="AC29" s="6"/>
      <c r="AD29" s="23"/>
      <c r="AE29" s="4"/>
      <c r="AF29" s="4"/>
      <c r="AG29" s="4"/>
      <c r="AH29" s="4"/>
      <c r="AI29" s="6"/>
      <c r="AJ29" s="6"/>
      <c r="AK29" s="6"/>
      <c r="AL29" s="6"/>
      <c r="AM29" s="6"/>
      <c r="AN29" s="6"/>
      <c r="AO29" s="6"/>
      <c r="AP29" s="6"/>
      <c r="AQ29" s="6"/>
      <c r="AR29" s="68"/>
      <c r="AS29" s="23"/>
      <c r="AT29" s="23"/>
      <c r="AU29" s="23"/>
      <c r="AV29" s="28"/>
      <c r="AW29" s="23"/>
      <c r="AX29" s="23"/>
      <c r="AY29" s="4"/>
      <c r="AZ29" s="6"/>
      <c r="BA29" s="6"/>
      <c r="BB29" s="6"/>
      <c r="BC29" s="5"/>
      <c r="BD29" s="5"/>
      <c r="BE29" s="6"/>
      <c r="BF29" s="7"/>
      <c r="BG29" s="4"/>
      <c r="BH29" s="16"/>
      <c r="BI29"/>
      <c r="BJ29"/>
      <c r="BK29"/>
      <c r="BL29"/>
      <c r="BM29"/>
      <c r="BN29"/>
      <c r="BO29"/>
      <c r="BP29"/>
    </row>
    <row r="30" spans="1:68" s="12" customFormat="1" ht="23.5" customHeight="1" x14ac:dyDescent="0.25">
      <c r="A30"/>
      <c r="B30"/>
      <c r="C30"/>
      <c r="D30"/>
      <c r="E30"/>
      <c r="F30"/>
      <c r="G30" s="2"/>
      <c r="H30" s="11"/>
      <c r="I30" s="182" t="s">
        <v>2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80"/>
      <c r="U30" s="25"/>
      <c r="V30" s="24"/>
      <c r="W30" s="24"/>
      <c r="X30" s="27"/>
      <c r="Y30" s="25"/>
      <c r="Z30" s="34"/>
      <c r="AA30" s="6"/>
      <c r="AB30" s="6"/>
      <c r="AC30" s="6"/>
      <c r="AD30" s="23"/>
      <c r="AE30" s="6"/>
      <c r="AF30" s="6"/>
      <c r="AG30" s="5"/>
      <c r="AH30" s="184"/>
      <c r="AI30" s="184"/>
      <c r="AJ30" s="5"/>
      <c r="AK30" s="7"/>
      <c r="AL30" s="6"/>
      <c r="AM30" s="5"/>
      <c r="AN30" s="6"/>
      <c r="AO30" s="6"/>
      <c r="AP30" s="6"/>
      <c r="AQ30" s="6"/>
      <c r="AR30" s="79"/>
      <c r="AS30" s="24"/>
      <c r="AT30" s="24"/>
      <c r="AU30" s="24"/>
      <c r="AV30" s="25"/>
      <c r="AW30" s="24"/>
      <c r="AX30" s="24"/>
      <c r="AY30" s="27"/>
      <c r="AZ30" s="24"/>
      <c r="BA30" s="24"/>
      <c r="BB30" s="24"/>
      <c r="BC30" s="24"/>
      <c r="BD30" s="24"/>
      <c r="BE30" s="24"/>
      <c r="BF30" s="24"/>
      <c r="BG30" s="24"/>
      <c r="BH30" s="182" t="s">
        <v>70</v>
      </c>
      <c r="BI30"/>
      <c r="BJ30"/>
      <c r="BK30"/>
      <c r="BL30"/>
      <c r="BM30"/>
      <c r="BN30"/>
      <c r="BO30"/>
      <c r="BP30"/>
    </row>
    <row r="31" spans="1:68" s="12" customFormat="1" ht="23.5" customHeight="1" x14ac:dyDescent="0.25">
      <c r="A31"/>
      <c r="B31"/>
      <c r="C31"/>
      <c r="D31"/>
      <c r="E31"/>
      <c r="F31"/>
      <c r="G31" s="2"/>
      <c r="H31" s="11"/>
      <c r="I31" s="182"/>
      <c r="J31" s="6"/>
      <c r="K31" s="6"/>
      <c r="L31" s="5"/>
      <c r="M31" s="5"/>
      <c r="N31" s="6"/>
      <c r="O31" s="7"/>
      <c r="P31" s="4"/>
      <c r="Q31" s="6"/>
      <c r="R31" s="6"/>
      <c r="S31" s="6"/>
      <c r="T31" s="7"/>
      <c r="U31" s="5"/>
      <c r="V31" s="6"/>
      <c r="W31" s="6"/>
      <c r="X31" s="6"/>
      <c r="Y31" s="5"/>
      <c r="Z31" s="6"/>
      <c r="AA31" s="6"/>
      <c r="AB31" s="6"/>
      <c r="AC31" s="7"/>
      <c r="AD31" s="23"/>
      <c r="AE31" s="6"/>
      <c r="AF31" s="6"/>
      <c r="AG31" s="5"/>
      <c r="AH31" s="184"/>
      <c r="AI31" s="184"/>
      <c r="AJ31" s="5"/>
      <c r="AK31" s="7"/>
      <c r="AL31" s="4"/>
      <c r="AM31" s="4"/>
      <c r="AN31" s="5"/>
      <c r="AO31" s="6"/>
      <c r="AP31" s="6"/>
      <c r="AQ31" s="6"/>
      <c r="AR31" s="5"/>
      <c r="AS31" s="4"/>
      <c r="AT31" s="6"/>
      <c r="AU31" s="6"/>
      <c r="AV31" s="5"/>
      <c r="AW31" s="6"/>
      <c r="AX31" s="6"/>
      <c r="AY31" s="4"/>
      <c r="AZ31" s="6"/>
      <c r="BA31" s="6"/>
      <c r="BB31" s="6"/>
      <c r="BC31" s="6"/>
      <c r="BD31" s="6"/>
      <c r="BE31" s="6"/>
      <c r="BF31" s="6"/>
      <c r="BG31" s="6"/>
      <c r="BH31" s="182"/>
      <c r="BI31"/>
      <c r="BJ31"/>
      <c r="BK31"/>
      <c r="BL31"/>
      <c r="BM31"/>
      <c r="BN31"/>
      <c r="BO31"/>
      <c r="BP31"/>
    </row>
    <row r="32" spans="1:68" x14ac:dyDescent="0.25">
      <c r="AM32" s="195"/>
      <c r="AN32" s="195"/>
      <c r="AO32" s="195"/>
      <c r="BH32" s="9"/>
    </row>
    <row r="33" spans="60:60" x14ac:dyDescent="0.25">
      <c r="BH33" s="9"/>
    </row>
    <row r="34" spans="60:60" x14ac:dyDescent="0.25">
      <c r="BH34" s="9"/>
    </row>
    <row r="35" spans="60:60" x14ac:dyDescent="0.25">
      <c r="BH35" s="9"/>
    </row>
    <row r="36" spans="60:60" x14ac:dyDescent="0.25">
      <c r="BH36" s="9"/>
    </row>
  </sheetData>
  <mergeCells count="26">
    <mergeCell ref="AM32:AO32"/>
    <mergeCell ref="AF9:AN9"/>
    <mergeCell ref="BH6:BH7"/>
    <mergeCell ref="BH30:BH31"/>
    <mergeCell ref="AH31:AI31"/>
    <mergeCell ref="AF4:AN4"/>
    <mergeCell ref="AF5:AN5"/>
    <mergeCell ref="AF6:AN6"/>
    <mergeCell ref="AF7:AN7"/>
    <mergeCell ref="AF8:AN8"/>
    <mergeCell ref="I30:I31"/>
    <mergeCell ref="AH11:AI17"/>
    <mergeCell ref="BH11:BH12"/>
    <mergeCell ref="I6:I7"/>
    <mergeCell ref="I11:I12"/>
    <mergeCell ref="AH22:AI22"/>
    <mergeCell ref="I25:I26"/>
    <mergeCell ref="BH25:BH26"/>
    <mergeCell ref="AH30:AI30"/>
    <mergeCell ref="I17:I18"/>
    <mergeCell ref="BH17:BH18"/>
    <mergeCell ref="I19:I20"/>
    <mergeCell ref="BH19:BH20"/>
    <mergeCell ref="AH20:AI20"/>
    <mergeCell ref="AH21:AI21"/>
    <mergeCell ref="AJ11:AJ17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5FED-75C8-4261-9B85-42459F4A1DA6}">
  <sheetPr>
    <pageSetUpPr fitToPage="1"/>
  </sheetPr>
  <dimension ref="A1:BX38"/>
  <sheetViews>
    <sheetView showGridLines="0" tabSelected="1" topLeftCell="A4" zoomScale="60" zoomScaleNormal="60" workbookViewId="0">
      <selection activeCell="AJ11" sqref="AJ11:AJ17"/>
    </sheetView>
  </sheetViews>
  <sheetFormatPr defaultRowHeight="16.5" x14ac:dyDescent="0.25"/>
  <cols>
    <col min="1" max="1" width="2.453125" customWidth="1"/>
    <col min="2" max="2" width="4.08984375" bestFit="1" customWidth="1"/>
    <col min="3" max="3" width="1.36328125" customWidth="1"/>
    <col min="4" max="4" width="4.26953125" bestFit="1" customWidth="1"/>
    <col min="5" max="5" width="2.6328125" customWidth="1"/>
    <col min="6" max="6" width="4.453125" bestFit="1" customWidth="1"/>
    <col min="7" max="7" width="1.36328125" customWidth="1"/>
    <col min="8" max="8" width="4.08984375" bestFit="1" customWidth="1"/>
    <col min="9" max="9" width="10.90625" style="9" bestFit="1" customWidth="1"/>
    <col min="10" max="10" width="4.26953125" style="33" bestFit="1" customWidth="1"/>
    <col min="11" max="11" width="1.36328125" style="33" customWidth="1"/>
    <col min="12" max="12" width="4.90625" style="33" bestFit="1" customWidth="1"/>
    <col min="13" max="13" width="2.6328125" style="35" customWidth="1"/>
    <col min="14" max="14" width="4.90625" style="36" bestFit="1" customWidth="1"/>
    <col min="15" max="15" width="1.36328125" style="33" customWidth="1"/>
    <col min="16" max="16" width="4.36328125" style="37" bestFit="1" customWidth="1"/>
    <col min="17" max="17" width="2.26953125" style="33" customWidth="1"/>
    <col min="18" max="18" width="4.26953125" style="33" bestFit="1" customWidth="1"/>
    <col min="19" max="19" width="1.36328125" style="33" customWidth="1"/>
    <col min="20" max="20" width="4.90625" style="33" bestFit="1" customWidth="1"/>
    <col min="21" max="21" width="2.6328125" style="35" customWidth="1"/>
    <col min="22" max="22" width="4.90625" style="36" bestFit="1" customWidth="1"/>
    <col min="23" max="23" width="1.26953125" style="33" customWidth="1"/>
    <col min="24" max="24" width="4.26953125" style="33" bestFit="1" customWidth="1"/>
    <col min="25" max="25" width="2.6328125" style="35" customWidth="1"/>
    <col min="26" max="26" width="4.08984375" style="33" customWidth="1"/>
    <col min="27" max="27" width="0.36328125" style="33" customWidth="1"/>
    <col min="28" max="28" width="4.7265625" style="33" customWidth="1"/>
    <col min="29" max="29" width="1.7265625" style="33" customWidth="1"/>
    <col min="30" max="30" width="2.08984375" style="33" customWidth="1"/>
    <col min="31" max="31" width="4.26953125" style="33" customWidth="1"/>
    <col min="32" max="32" width="0.90625" style="33" customWidth="1"/>
    <col min="33" max="33" width="5.1796875" style="33" customWidth="1"/>
    <col min="34" max="34" width="2.26953125" style="33" customWidth="1"/>
    <col min="35" max="35" width="2.90625" style="33" customWidth="1"/>
    <col min="36" max="36" width="3.90625" style="36" customWidth="1"/>
    <col min="37" max="37" width="1.36328125" style="33" customWidth="1"/>
    <col min="38" max="38" width="4.26953125" style="33" bestFit="1" customWidth="1"/>
    <col min="39" max="40" width="2.90625" style="33" customWidth="1"/>
    <col min="41" max="41" width="4.26953125" style="33" customWidth="1"/>
    <col min="42" max="42" width="0.6328125" style="33" customWidth="1"/>
    <col min="43" max="43" width="4.08984375" style="33" customWidth="1"/>
    <col min="44" max="44" width="2.6328125" style="35" customWidth="1"/>
    <col min="45" max="45" width="4.7265625" style="33" bestFit="1" customWidth="1"/>
    <col min="46" max="46" width="1.36328125" style="33" customWidth="1"/>
    <col min="47" max="47" width="4.90625" style="33" customWidth="1"/>
    <col min="48" max="48" width="2.6328125" style="35" customWidth="1"/>
    <col min="49" max="49" width="4.90625" style="33" customWidth="1"/>
    <col min="50" max="50" width="1.6328125" style="33" customWidth="1"/>
    <col min="51" max="51" width="4.26953125" style="33" bestFit="1" customWidth="1"/>
    <col min="52" max="52" width="2.36328125" style="33" customWidth="1"/>
    <col min="53" max="53" width="4.26953125" style="33" bestFit="1" customWidth="1"/>
    <col min="54" max="54" width="1.36328125" style="33" customWidth="1"/>
    <col min="55" max="55" width="4.90625" style="33" bestFit="1" customWidth="1"/>
    <col min="56" max="56" width="2.6328125" style="35" customWidth="1"/>
    <col min="57" max="57" width="4.90625" style="33" bestFit="1" customWidth="1"/>
    <col min="58" max="58" width="1.36328125" style="33" customWidth="1"/>
    <col min="59" max="59" width="4.26953125" style="37" bestFit="1" customWidth="1"/>
    <col min="60" max="60" width="10.90625" style="38" bestFit="1" customWidth="1"/>
    <col min="61" max="61" width="4.08984375" bestFit="1" customWidth="1"/>
    <col min="62" max="62" width="1.36328125" customWidth="1"/>
    <col min="63" max="63" width="4.26953125" bestFit="1" customWidth="1"/>
    <col min="64" max="64" width="2.453125" customWidth="1"/>
    <col min="65" max="65" width="4.26953125" bestFit="1" customWidth="1"/>
    <col min="66" max="66" width="1.36328125" customWidth="1"/>
    <col min="67" max="67" width="4.08984375" bestFit="1" customWidth="1"/>
    <col min="68" max="68" width="2.36328125" customWidth="1"/>
    <col min="69" max="256" width="9" style="9"/>
    <col min="257" max="257" width="2.453125" style="9" customWidth="1"/>
    <col min="258" max="258" width="4.08984375" style="9" bestFit="1" customWidth="1"/>
    <col min="259" max="259" width="1.36328125" style="9" customWidth="1"/>
    <col min="260" max="260" width="4.26953125" style="9" bestFit="1" customWidth="1"/>
    <col min="261" max="261" width="2.6328125" style="9" customWidth="1"/>
    <col min="262" max="262" width="4.453125" style="9" bestFit="1" customWidth="1"/>
    <col min="263" max="263" width="1.36328125" style="9" customWidth="1"/>
    <col min="264" max="264" width="4.08984375" style="9" bestFit="1" customWidth="1"/>
    <col min="265" max="265" width="10.90625" style="9" bestFit="1" customWidth="1"/>
    <col min="266" max="266" width="4.26953125" style="9" bestFit="1" customWidth="1"/>
    <col min="267" max="267" width="1.36328125" style="9" customWidth="1"/>
    <col min="268" max="268" width="4.90625" style="9" bestFit="1" customWidth="1"/>
    <col min="269" max="269" width="2.6328125" style="9" customWidth="1"/>
    <col min="270" max="270" width="4.90625" style="9" bestFit="1" customWidth="1"/>
    <col min="271" max="271" width="1.36328125" style="9" customWidth="1"/>
    <col min="272" max="272" width="4.36328125" style="9" bestFit="1" customWidth="1"/>
    <col min="273" max="273" width="2.26953125" style="9" customWidth="1"/>
    <col min="274" max="274" width="4.26953125" style="9" bestFit="1" customWidth="1"/>
    <col min="275" max="275" width="1.36328125" style="9" customWidth="1"/>
    <col min="276" max="276" width="4.90625" style="9" bestFit="1" customWidth="1"/>
    <col min="277" max="277" width="2.6328125" style="9" customWidth="1"/>
    <col min="278" max="278" width="4.90625" style="9" bestFit="1" customWidth="1"/>
    <col min="279" max="279" width="1.26953125" style="9" customWidth="1"/>
    <col min="280" max="280" width="4.26953125" style="9" bestFit="1" customWidth="1"/>
    <col min="281" max="281" width="2.6328125" style="9" customWidth="1"/>
    <col min="282" max="282" width="4.7265625" style="9" bestFit="1" customWidth="1"/>
    <col min="283" max="283" width="1.453125" style="9" customWidth="1"/>
    <col min="284" max="284" width="4.26953125" style="9" bestFit="1" customWidth="1"/>
    <col min="285" max="285" width="2.6328125" style="9" customWidth="1"/>
    <col min="286" max="286" width="3" style="9" customWidth="1"/>
    <col min="287" max="287" width="3.36328125" style="9" customWidth="1"/>
    <col min="288" max="288" width="1.36328125" style="9" customWidth="1"/>
    <col min="289" max="289" width="4.26953125" style="9" bestFit="1" customWidth="1"/>
    <col min="290" max="291" width="2.6328125" style="9" customWidth="1"/>
    <col min="292" max="292" width="4.7265625" style="9" bestFit="1" customWidth="1"/>
    <col min="293" max="293" width="1.36328125" style="9" customWidth="1"/>
    <col min="294" max="294" width="4.26953125" style="9" bestFit="1" customWidth="1"/>
    <col min="295" max="296" width="2.90625" style="9" customWidth="1"/>
    <col min="297" max="297" width="4.26953125" style="9" bestFit="1" customWidth="1"/>
    <col min="298" max="298" width="1.36328125" style="9" customWidth="1"/>
    <col min="299" max="299" width="4.26953125" style="9" bestFit="1" customWidth="1"/>
    <col min="300" max="300" width="2.6328125" style="9" customWidth="1"/>
    <col min="301" max="301" width="4.7265625" style="9" bestFit="1" customWidth="1"/>
    <col min="302" max="302" width="1.36328125" style="9" customWidth="1"/>
    <col min="303" max="303" width="4.90625" style="9" bestFit="1" customWidth="1"/>
    <col min="304" max="304" width="2.6328125" style="9" customWidth="1"/>
    <col min="305" max="305" width="4.90625" style="9" bestFit="1" customWidth="1"/>
    <col min="306" max="306" width="1.6328125" style="9" customWidth="1"/>
    <col min="307" max="307" width="4.26953125" style="9" bestFit="1" customWidth="1"/>
    <col min="308" max="308" width="2.36328125" style="9" customWidth="1"/>
    <col min="309" max="309" width="4.26953125" style="9" bestFit="1" customWidth="1"/>
    <col min="310" max="310" width="1.36328125" style="9" customWidth="1"/>
    <col min="311" max="311" width="4.90625" style="9" bestFit="1" customWidth="1"/>
    <col min="312" max="312" width="2.6328125" style="9" customWidth="1"/>
    <col min="313" max="313" width="4.90625" style="9" bestFit="1" customWidth="1"/>
    <col min="314" max="314" width="1.36328125" style="9" customWidth="1"/>
    <col min="315" max="315" width="4.26953125" style="9" bestFit="1" customWidth="1"/>
    <col min="316" max="316" width="10.90625" style="9" bestFit="1" customWidth="1"/>
    <col min="317" max="317" width="4.08984375" style="9" bestFit="1" customWidth="1"/>
    <col min="318" max="318" width="1.36328125" style="9" customWidth="1"/>
    <col min="319" max="319" width="4.26953125" style="9" bestFit="1" customWidth="1"/>
    <col min="320" max="320" width="2.453125" style="9" customWidth="1"/>
    <col min="321" max="321" width="4.26953125" style="9" bestFit="1" customWidth="1"/>
    <col min="322" max="322" width="1.36328125" style="9" customWidth="1"/>
    <col min="323" max="323" width="4.08984375" style="9" bestFit="1" customWidth="1"/>
    <col min="324" max="324" width="2.36328125" style="9" customWidth="1"/>
    <col min="325" max="512" width="9" style="9"/>
    <col min="513" max="513" width="2.453125" style="9" customWidth="1"/>
    <col min="514" max="514" width="4.08984375" style="9" bestFit="1" customWidth="1"/>
    <col min="515" max="515" width="1.36328125" style="9" customWidth="1"/>
    <col min="516" max="516" width="4.26953125" style="9" bestFit="1" customWidth="1"/>
    <col min="517" max="517" width="2.6328125" style="9" customWidth="1"/>
    <col min="518" max="518" width="4.453125" style="9" bestFit="1" customWidth="1"/>
    <col min="519" max="519" width="1.36328125" style="9" customWidth="1"/>
    <col min="520" max="520" width="4.08984375" style="9" bestFit="1" customWidth="1"/>
    <col min="521" max="521" width="10.90625" style="9" bestFit="1" customWidth="1"/>
    <col min="522" max="522" width="4.26953125" style="9" bestFit="1" customWidth="1"/>
    <col min="523" max="523" width="1.36328125" style="9" customWidth="1"/>
    <col min="524" max="524" width="4.90625" style="9" bestFit="1" customWidth="1"/>
    <col min="525" max="525" width="2.6328125" style="9" customWidth="1"/>
    <col min="526" max="526" width="4.90625" style="9" bestFit="1" customWidth="1"/>
    <col min="527" max="527" width="1.36328125" style="9" customWidth="1"/>
    <col min="528" max="528" width="4.36328125" style="9" bestFit="1" customWidth="1"/>
    <col min="529" max="529" width="2.26953125" style="9" customWidth="1"/>
    <col min="530" max="530" width="4.26953125" style="9" bestFit="1" customWidth="1"/>
    <col min="531" max="531" width="1.36328125" style="9" customWidth="1"/>
    <col min="532" max="532" width="4.90625" style="9" bestFit="1" customWidth="1"/>
    <col min="533" max="533" width="2.6328125" style="9" customWidth="1"/>
    <col min="534" max="534" width="4.90625" style="9" bestFit="1" customWidth="1"/>
    <col min="535" max="535" width="1.26953125" style="9" customWidth="1"/>
    <col min="536" max="536" width="4.26953125" style="9" bestFit="1" customWidth="1"/>
    <col min="537" max="537" width="2.6328125" style="9" customWidth="1"/>
    <col min="538" max="538" width="4.7265625" style="9" bestFit="1" customWidth="1"/>
    <col min="539" max="539" width="1.453125" style="9" customWidth="1"/>
    <col min="540" max="540" width="4.26953125" style="9" bestFit="1" customWidth="1"/>
    <col min="541" max="541" width="2.6328125" style="9" customWidth="1"/>
    <col min="542" max="542" width="3" style="9" customWidth="1"/>
    <col min="543" max="543" width="3.36328125" style="9" customWidth="1"/>
    <col min="544" max="544" width="1.36328125" style="9" customWidth="1"/>
    <col min="545" max="545" width="4.26953125" style="9" bestFit="1" customWidth="1"/>
    <col min="546" max="547" width="2.6328125" style="9" customWidth="1"/>
    <col min="548" max="548" width="4.7265625" style="9" bestFit="1" customWidth="1"/>
    <col min="549" max="549" width="1.36328125" style="9" customWidth="1"/>
    <col min="550" max="550" width="4.26953125" style="9" bestFit="1" customWidth="1"/>
    <col min="551" max="552" width="2.90625" style="9" customWidth="1"/>
    <col min="553" max="553" width="4.26953125" style="9" bestFit="1" customWidth="1"/>
    <col min="554" max="554" width="1.36328125" style="9" customWidth="1"/>
    <col min="555" max="555" width="4.26953125" style="9" bestFit="1" customWidth="1"/>
    <col min="556" max="556" width="2.6328125" style="9" customWidth="1"/>
    <col min="557" max="557" width="4.7265625" style="9" bestFit="1" customWidth="1"/>
    <col min="558" max="558" width="1.36328125" style="9" customWidth="1"/>
    <col min="559" max="559" width="4.90625" style="9" bestFit="1" customWidth="1"/>
    <col min="560" max="560" width="2.6328125" style="9" customWidth="1"/>
    <col min="561" max="561" width="4.90625" style="9" bestFit="1" customWidth="1"/>
    <col min="562" max="562" width="1.6328125" style="9" customWidth="1"/>
    <col min="563" max="563" width="4.26953125" style="9" bestFit="1" customWidth="1"/>
    <col min="564" max="564" width="2.36328125" style="9" customWidth="1"/>
    <col min="565" max="565" width="4.26953125" style="9" bestFit="1" customWidth="1"/>
    <col min="566" max="566" width="1.36328125" style="9" customWidth="1"/>
    <col min="567" max="567" width="4.90625" style="9" bestFit="1" customWidth="1"/>
    <col min="568" max="568" width="2.6328125" style="9" customWidth="1"/>
    <col min="569" max="569" width="4.90625" style="9" bestFit="1" customWidth="1"/>
    <col min="570" max="570" width="1.36328125" style="9" customWidth="1"/>
    <col min="571" max="571" width="4.26953125" style="9" bestFit="1" customWidth="1"/>
    <col min="572" max="572" width="10.90625" style="9" bestFit="1" customWidth="1"/>
    <col min="573" max="573" width="4.08984375" style="9" bestFit="1" customWidth="1"/>
    <col min="574" max="574" width="1.36328125" style="9" customWidth="1"/>
    <col min="575" max="575" width="4.26953125" style="9" bestFit="1" customWidth="1"/>
    <col min="576" max="576" width="2.453125" style="9" customWidth="1"/>
    <col min="577" max="577" width="4.26953125" style="9" bestFit="1" customWidth="1"/>
    <col min="578" max="578" width="1.36328125" style="9" customWidth="1"/>
    <col min="579" max="579" width="4.08984375" style="9" bestFit="1" customWidth="1"/>
    <col min="580" max="580" width="2.36328125" style="9" customWidth="1"/>
    <col min="581" max="768" width="9" style="9"/>
    <col min="769" max="769" width="2.453125" style="9" customWidth="1"/>
    <col min="770" max="770" width="4.08984375" style="9" bestFit="1" customWidth="1"/>
    <col min="771" max="771" width="1.36328125" style="9" customWidth="1"/>
    <col min="772" max="772" width="4.26953125" style="9" bestFit="1" customWidth="1"/>
    <col min="773" max="773" width="2.6328125" style="9" customWidth="1"/>
    <col min="774" max="774" width="4.453125" style="9" bestFit="1" customWidth="1"/>
    <col min="775" max="775" width="1.36328125" style="9" customWidth="1"/>
    <col min="776" max="776" width="4.08984375" style="9" bestFit="1" customWidth="1"/>
    <col min="777" max="777" width="10.90625" style="9" bestFit="1" customWidth="1"/>
    <col min="778" max="778" width="4.26953125" style="9" bestFit="1" customWidth="1"/>
    <col min="779" max="779" width="1.36328125" style="9" customWidth="1"/>
    <col min="780" max="780" width="4.90625" style="9" bestFit="1" customWidth="1"/>
    <col min="781" max="781" width="2.6328125" style="9" customWidth="1"/>
    <col min="782" max="782" width="4.90625" style="9" bestFit="1" customWidth="1"/>
    <col min="783" max="783" width="1.36328125" style="9" customWidth="1"/>
    <col min="784" max="784" width="4.36328125" style="9" bestFit="1" customWidth="1"/>
    <col min="785" max="785" width="2.26953125" style="9" customWidth="1"/>
    <col min="786" max="786" width="4.26953125" style="9" bestFit="1" customWidth="1"/>
    <col min="787" max="787" width="1.36328125" style="9" customWidth="1"/>
    <col min="788" max="788" width="4.90625" style="9" bestFit="1" customWidth="1"/>
    <col min="789" max="789" width="2.6328125" style="9" customWidth="1"/>
    <col min="790" max="790" width="4.90625" style="9" bestFit="1" customWidth="1"/>
    <col min="791" max="791" width="1.26953125" style="9" customWidth="1"/>
    <col min="792" max="792" width="4.26953125" style="9" bestFit="1" customWidth="1"/>
    <col min="793" max="793" width="2.6328125" style="9" customWidth="1"/>
    <col min="794" max="794" width="4.7265625" style="9" bestFit="1" customWidth="1"/>
    <col min="795" max="795" width="1.453125" style="9" customWidth="1"/>
    <col min="796" max="796" width="4.26953125" style="9" bestFit="1" customWidth="1"/>
    <col min="797" max="797" width="2.6328125" style="9" customWidth="1"/>
    <col min="798" max="798" width="3" style="9" customWidth="1"/>
    <col min="799" max="799" width="3.36328125" style="9" customWidth="1"/>
    <col min="800" max="800" width="1.36328125" style="9" customWidth="1"/>
    <col min="801" max="801" width="4.26953125" style="9" bestFit="1" customWidth="1"/>
    <col min="802" max="803" width="2.6328125" style="9" customWidth="1"/>
    <col min="804" max="804" width="4.7265625" style="9" bestFit="1" customWidth="1"/>
    <col min="805" max="805" width="1.36328125" style="9" customWidth="1"/>
    <col min="806" max="806" width="4.26953125" style="9" bestFit="1" customWidth="1"/>
    <col min="807" max="808" width="2.90625" style="9" customWidth="1"/>
    <col min="809" max="809" width="4.26953125" style="9" bestFit="1" customWidth="1"/>
    <col min="810" max="810" width="1.36328125" style="9" customWidth="1"/>
    <col min="811" max="811" width="4.26953125" style="9" bestFit="1" customWidth="1"/>
    <col min="812" max="812" width="2.6328125" style="9" customWidth="1"/>
    <col min="813" max="813" width="4.7265625" style="9" bestFit="1" customWidth="1"/>
    <col min="814" max="814" width="1.36328125" style="9" customWidth="1"/>
    <col min="815" max="815" width="4.90625" style="9" bestFit="1" customWidth="1"/>
    <col min="816" max="816" width="2.6328125" style="9" customWidth="1"/>
    <col min="817" max="817" width="4.90625" style="9" bestFit="1" customWidth="1"/>
    <col min="818" max="818" width="1.6328125" style="9" customWidth="1"/>
    <col min="819" max="819" width="4.26953125" style="9" bestFit="1" customWidth="1"/>
    <col min="820" max="820" width="2.36328125" style="9" customWidth="1"/>
    <col min="821" max="821" width="4.26953125" style="9" bestFit="1" customWidth="1"/>
    <col min="822" max="822" width="1.36328125" style="9" customWidth="1"/>
    <col min="823" max="823" width="4.90625" style="9" bestFit="1" customWidth="1"/>
    <col min="824" max="824" width="2.6328125" style="9" customWidth="1"/>
    <col min="825" max="825" width="4.90625" style="9" bestFit="1" customWidth="1"/>
    <col min="826" max="826" width="1.36328125" style="9" customWidth="1"/>
    <col min="827" max="827" width="4.26953125" style="9" bestFit="1" customWidth="1"/>
    <col min="828" max="828" width="10.90625" style="9" bestFit="1" customWidth="1"/>
    <col min="829" max="829" width="4.08984375" style="9" bestFit="1" customWidth="1"/>
    <col min="830" max="830" width="1.36328125" style="9" customWidth="1"/>
    <col min="831" max="831" width="4.26953125" style="9" bestFit="1" customWidth="1"/>
    <col min="832" max="832" width="2.453125" style="9" customWidth="1"/>
    <col min="833" max="833" width="4.26953125" style="9" bestFit="1" customWidth="1"/>
    <col min="834" max="834" width="1.36328125" style="9" customWidth="1"/>
    <col min="835" max="835" width="4.08984375" style="9" bestFit="1" customWidth="1"/>
    <col min="836" max="836" width="2.36328125" style="9" customWidth="1"/>
    <col min="837" max="1024" width="9" style="9"/>
    <col min="1025" max="1025" width="2.453125" style="9" customWidth="1"/>
    <col min="1026" max="1026" width="4.08984375" style="9" bestFit="1" customWidth="1"/>
    <col min="1027" max="1027" width="1.36328125" style="9" customWidth="1"/>
    <col min="1028" max="1028" width="4.26953125" style="9" bestFit="1" customWidth="1"/>
    <col min="1029" max="1029" width="2.6328125" style="9" customWidth="1"/>
    <col min="1030" max="1030" width="4.453125" style="9" bestFit="1" customWidth="1"/>
    <col min="1031" max="1031" width="1.36328125" style="9" customWidth="1"/>
    <col min="1032" max="1032" width="4.08984375" style="9" bestFit="1" customWidth="1"/>
    <col min="1033" max="1033" width="10.90625" style="9" bestFit="1" customWidth="1"/>
    <col min="1034" max="1034" width="4.26953125" style="9" bestFit="1" customWidth="1"/>
    <col min="1035" max="1035" width="1.36328125" style="9" customWidth="1"/>
    <col min="1036" max="1036" width="4.90625" style="9" bestFit="1" customWidth="1"/>
    <col min="1037" max="1037" width="2.6328125" style="9" customWidth="1"/>
    <col min="1038" max="1038" width="4.90625" style="9" bestFit="1" customWidth="1"/>
    <col min="1039" max="1039" width="1.36328125" style="9" customWidth="1"/>
    <col min="1040" max="1040" width="4.36328125" style="9" bestFit="1" customWidth="1"/>
    <col min="1041" max="1041" width="2.26953125" style="9" customWidth="1"/>
    <col min="1042" max="1042" width="4.26953125" style="9" bestFit="1" customWidth="1"/>
    <col min="1043" max="1043" width="1.36328125" style="9" customWidth="1"/>
    <col min="1044" max="1044" width="4.90625" style="9" bestFit="1" customWidth="1"/>
    <col min="1045" max="1045" width="2.6328125" style="9" customWidth="1"/>
    <col min="1046" max="1046" width="4.90625" style="9" bestFit="1" customWidth="1"/>
    <col min="1047" max="1047" width="1.26953125" style="9" customWidth="1"/>
    <col min="1048" max="1048" width="4.26953125" style="9" bestFit="1" customWidth="1"/>
    <col min="1049" max="1049" width="2.6328125" style="9" customWidth="1"/>
    <col min="1050" max="1050" width="4.7265625" style="9" bestFit="1" customWidth="1"/>
    <col min="1051" max="1051" width="1.453125" style="9" customWidth="1"/>
    <col min="1052" max="1052" width="4.26953125" style="9" bestFit="1" customWidth="1"/>
    <col min="1053" max="1053" width="2.6328125" style="9" customWidth="1"/>
    <col min="1054" max="1054" width="3" style="9" customWidth="1"/>
    <col min="1055" max="1055" width="3.36328125" style="9" customWidth="1"/>
    <col min="1056" max="1056" width="1.36328125" style="9" customWidth="1"/>
    <col min="1057" max="1057" width="4.26953125" style="9" bestFit="1" customWidth="1"/>
    <col min="1058" max="1059" width="2.6328125" style="9" customWidth="1"/>
    <col min="1060" max="1060" width="4.7265625" style="9" bestFit="1" customWidth="1"/>
    <col min="1061" max="1061" width="1.36328125" style="9" customWidth="1"/>
    <col min="1062" max="1062" width="4.26953125" style="9" bestFit="1" customWidth="1"/>
    <col min="1063" max="1064" width="2.90625" style="9" customWidth="1"/>
    <col min="1065" max="1065" width="4.26953125" style="9" bestFit="1" customWidth="1"/>
    <col min="1066" max="1066" width="1.36328125" style="9" customWidth="1"/>
    <col min="1067" max="1067" width="4.26953125" style="9" bestFit="1" customWidth="1"/>
    <col min="1068" max="1068" width="2.6328125" style="9" customWidth="1"/>
    <col min="1069" max="1069" width="4.7265625" style="9" bestFit="1" customWidth="1"/>
    <col min="1070" max="1070" width="1.36328125" style="9" customWidth="1"/>
    <col min="1071" max="1071" width="4.90625" style="9" bestFit="1" customWidth="1"/>
    <col min="1072" max="1072" width="2.6328125" style="9" customWidth="1"/>
    <col min="1073" max="1073" width="4.90625" style="9" bestFit="1" customWidth="1"/>
    <col min="1074" max="1074" width="1.6328125" style="9" customWidth="1"/>
    <col min="1075" max="1075" width="4.26953125" style="9" bestFit="1" customWidth="1"/>
    <col min="1076" max="1076" width="2.36328125" style="9" customWidth="1"/>
    <col min="1077" max="1077" width="4.26953125" style="9" bestFit="1" customWidth="1"/>
    <col min="1078" max="1078" width="1.36328125" style="9" customWidth="1"/>
    <col min="1079" max="1079" width="4.90625" style="9" bestFit="1" customWidth="1"/>
    <col min="1080" max="1080" width="2.6328125" style="9" customWidth="1"/>
    <col min="1081" max="1081" width="4.90625" style="9" bestFit="1" customWidth="1"/>
    <col min="1082" max="1082" width="1.36328125" style="9" customWidth="1"/>
    <col min="1083" max="1083" width="4.26953125" style="9" bestFit="1" customWidth="1"/>
    <col min="1084" max="1084" width="10.90625" style="9" bestFit="1" customWidth="1"/>
    <col min="1085" max="1085" width="4.08984375" style="9" bestFit="1" customWidth="1"/>
    <col min="1086" max="1086" width="1.36328125" style="9" customWidth="1"/>
    <col min="1087" max="1087" width="4.26953125" style="9" bestFit="1" customWidth="1"/>
    <col min="1088" max="1088" width="2.453125" style="9" customWidth="1"/>
    <col min="1089" max="1089" width="4.26953125" style="9" bestFit="1" customWidth="1"/>
    <col min="1090" max="1090" width="1.36328125" style="9" customWidth="1"/>
    <col min="1091" max="1091" width="4.08984375" style="9" bestFit="1" customWidth="1"/>
    <col min="1092" max="1092" width="2.36328125" style="9" customWidth="1"/>
    <col min="1093" max="1280" width="9" style="9"/>
    <col min="1281" max="1281" width="2.453125" style="9" customWidth="1"/>
    <col min="1282" max="1282" width="4.08984375" style="9" bestFit="1" customWidth="1"/>
    <col min="1283" max="1283" width="1.36328125" style="9" customWidth="1"/>
    <col min="1284" max="1284" width="4.26953125" style="9" bestFit="1" customWidth="1"/>
    <col min="1285" max="1285" width="2.6328125" style="9" customWidth="1"/>
    <col min="1286" max="1286" width="4.453125" style="9" bestFit="1" customWidth="1"/>
    <col min="1287" max="1287" width="1.36328125" style="9" customWidth="1"/>
    <col min="1288" max="1288" width="4.08984375" style="9" bestFit="1" customWidth="1"/>
    <col min="1289" max="1289" width="10.90625" style="9" bestFit="1" customWidth="1"/>
    <col min="1290" max="1290" width="4.26953125" style="9" bestFit="1" customWidth="1"/>
    <col min="1291" max="1291" width="1.36328125" style="9" customWidth="1"/>
    <col min="1292" max="1292" width="4.90625" style="9" bestFit="1" customWidth="1"/>
    <col min="1293" max="1293" width="2.6328125" style="9" customWidth="1"/>
    <col min="1294" max="1294" width="4.90625" style="9" bestFit="1" customWidth="1"/>
    <col min="1295" max="1295" width="1.36328125" style="9" customWidth="1"/>
    <col min="1296" max="1296" width="4.36328125" style="9" bestFit="1" customWidth="1"/>
    <col min="1297" max="1297" width="2.26953125" style="9" customWidth="1"/>
    <col min="1298" max="1298" width="4.26953125" style="9" bestFit="1" customWidth="1"/>
    <col min="1299" max="1299" width="1.36328125" style="9" customWidth="1"/>
    <col min="1300" max="1300" width="4.90625" style="9" bestFit="1" customWidth="1"/>
    <col min="1301" max="1301" width="2.6328125" style="9" customWidth="1"/>
    <col min="1302" max="1302" width="4.90625" style="9" bestFit="1" customWidth="1"/>
    <col min="1303" max="1303" width="1.26953125" style="9" customWidth="1"/>
    <col min="1304" max="1304" width="4.26953125" style="9" bestFit="1" customWidth="1"/>
    <col min="1305" max="1305" width="2.6328125" style="9" customWidth="1"/>
    <col min="1306" max="1306" width="4.7265625" style="9" bestFit="1" customWidth="1"/>
    <col min="1307" max="1307" width="1.453125" style="9" customWidth="1"/>
    <col min="1308" max="1308" width="4.26953125" style="9" bestFit="1" customWidth="1"/>
    <col min="1309" max="1309" width="2.6328125" style="9" customWidth="1"/>
    <col min="1310" max="1310" width="3" style="9" customWidth="1"/>
    <col min="1311" max="1311" width="3.36328125" style="9" customWidth="1"/>
    <col min="1312" max="1312" width="1.36328125" style="9" customWidth="1"/>
    <col min="1313" max="1313" width="4.26953125" style="9" bestFit="1" customWidth="1"/>
    <col min="1314" max="1315" width="2.6328125" style="9" customWidth="1"/>
    <col min="1316" max="1316" width="4.7265625" style="9" bestFit="1" customWidth="1"/>
    <col min="1317" max="1317" width="1.36328125" style="9" customWidth="1"/>
    <col min="1318" max="1318" width="4.26953125" style="9" bestFit="1" customWidth="1"/>
    <col min="1319" max="1320" width="2.90625" style="9" customWidth="1"/>
    <col min="1321" max="1321" width="4.26953125" style="9" bestFit="1" customWidth="1"/>
    <col min="1322" max="1322" width="1.36328125" style="9" customWidth="1"/>
    <col min="1323" max="1323" width="4.26953125" style="9" bestFit="1" customWidth="1"/>
    <col min="1324" max="1324" width="2.6328125" style="9" customWidth="1"/>
    <col min="1325" max="1325" width="4.7265625" style="9" bestFit="1" customWidth="1"/>
    <col min="1326" max="1326" width="1.36328125" style="9" customWidth="1"/>
    <col min="1327" max="1327" width="4.90625" style="9" bestFit="1" customWidth="1"/>
    <col min="1328" max="1328" width="2.6328125" style="9" customWidth="1"/>
    <col min="1329" max="1329" width="4.90625" style="9" bestFit="1" customWidth="1"/>
    <col min="1330" max="1330" width="1.6328125" style="9" customWidth="1"/>
    <col min="1331" max="1331" width="4.26953125" style="9" bestFit="1" customWidth="1"/>
    <col min="1332" max="1332" width="2.36328125" style="9" customWidth="1"/>
    <col min="1333" max="1333" width="4.26953125" style="9" bestFit="1" customWidth="1"/>
    <col min="1334" max="1334" width="1.36328125" style="9" customWidth="1"/>
    <col min="1335" max="1335" width="4.90625" style="9" bestFit="1" customWidth="1"/>
    <col min="1336" max="1336" width="2.6328125" style="9" customWidth="1"/>
    <col min="1337" max="1337" width="4.90625" style="9" bestFit="1" customWidth="1"/>
    <col min="1338" max="1338" width="1.36328125" style="9" customWidth="1"/>
    <col min="1339" max="1339" width="4.26953125" style="9" bestFit="1" customWidth="1"/>
    <col min="1340" max="1340" width="10.90625" style="9" bestFit="1" customWidth="1"/>
    <col min="1341" max="1341" width="4.08984375" style="9" bestFit="1" customWidth="1"/>
    <col min="1342" max="1342" width="1.36328125" style="9" customWidth="1"/>
    <col min="1343" max="1343" width="4.26953125" style="9" bestFit="1" customWidth="1"/>
    <col min="1344" max="1344" width="2.453125" style="9" customWidth="1"/>
    <col min="1345" max="1345" width="4.26953125" style="9" bestFit="1" customWidth="1"/>
    <col min="1346" max="1346" width="1.36328125" style="9" customWidth="1"/>
    <col min="1347" max="1347" width="4.08984375" style="9" bestFit="1" customWidth="1"/>
    <col min="1348" max="1348" width="2.36328125" style="9" customWidth="1"/>
    <col min="1349" max="1536" width="9" style="9"/>
    <col min="1537" max="1537" width="2.453125" style="9" customWidth="1"/>
    <col min="1538" max="1538" width="4.08984375" style="9" bestFit="1" customWidth="1"/>
    <col min="1539" max="1539" width="1.36328125" style="9" customWidth="1"/>
    <col min="1540" max="1540" width="4.26953125" style="9" bestFit="1" customWidth="1"/>
    <col min="1541" max="1541" width="2.6328125" style="9" customWidth="1"/>
    <col min="1542" max="1542" width="4.453125" style="9" bestFit="1" customWidth="1"/>
    <col min="1543" max="1543" width="1.36328125" style="9" customWidth="1"/>
    <col min="1544" max="1544" width="4.08984375" style="9" bestFit="1" customWidth="1"/>
    <col min="1545" max="1545" width="10.90625" style="9" bestFit="1" customWidth="1"/>
    <col min="1546" max="1546" width="4.26953125" style="9" bestFit="1" customWidth="1"/>
    <col min="1547" max="1547" width="1.36328125" style="9" customWidth="1"/>
    <col min="1548" max="1548" width="4.90625" style="9" bestFit="1" customWidth="1"/>
    <col min="1549" max="1549" width="2.6328125" style="9" customWidth="1"/>
    <col min="1550" max="1550" width="4.90625" style="9" bestFit="1" customWidth="1"/>
    <col min="1551" max="1551" width="1.36328125" style="9" customWidth="1"/>
    <col min="1552" max="1552" width="4.36328125" style="9" bestFit="1" customWidth="1"/>
    <col min="1553" max="1553" width="2.26953125" style="9" customWidth="1"/>
    <col min="1554" max="1554" width="4.26953125" style="9" bestFit="1" customWidth="1"/>
    <col min="1555" max="1555" width="1.36328125" style="9" customWidth="1"/>
    <col min="1556" max="1556" width="4.90625" style="9" bestFit="1" customWidth="1"/>
    <col min="1557" max="1557" width="2.6328125" style="9" customWidth="1"/>
    <col min="1558" max="1558" width="4.90625" style="9" bestFit="1" customWidth="1"/>
    <col min="1559" max="1559" width="1.26953125" style="9" customWidth="1"/>
    <col min="1560" max="1560" width="4.26953125" style="9" bestFit="1" customWidth="1"/>
    <col min="1561" max="1561" width="2.6328125" style="9" customWidth="1"/>
    <col min="1562" max="1562" width="4.7265625" style="9" bestFit="1" customWidth="1"/>
    <col min="1563" max="1563" width="1.453125" style="9" customWidth="1"/>
    <col min="1564" max="1564" width="4.26953125" style="9" bestFit="1" customWidth="1"/>
    <col min="1565" max="1565" width="2.6328125" style="9" customWidth="1"/>
    <col min="1566" max="1566" width="3" style="9" customWidth="1"/>
    <col min="1567" max="1567" width="3.36328125" style="9" customWidth="1"/>
    <col min="1568" max="1568" width="1.36328125" style="9" customWidth="1"/>
    <col min="1569" max="1569" width="4.26953125" style="9" bestFit="1" customWidth="1"/>
    <col min="1570" max="1571" width="2.6328125" style="9" customWidth="1"/>
    <col min="1572" max="1572" width="4.7265625" style="9" bestFit="1" customWidth="1"/>
    <col min="1573" max="1573" width="1.36328125" style="9" customWidth="1"/>
    <col min="1574" max="1574" width="4.26953125" style="9" bestFit="1" customWidth="1"/>
    <col min="1575" max="1576" width="2.90625" style="9" customWidth="1"/>
    <col min="1577" max="1577" width="4.26953125" style="9" bestFit="1" customWidth="1"/>
    <col min="1578" max="1578" width="1.36328125" style="9" customWidth="1"/>
    <col min="1579" max="1579" width="4.26953125" style="9" bestFit="1" customWidth="1"/>
    <col min="1580" max="1580" width="2.6328125" style="9" customWidth="1"/>
    <col min="1581" max="1581" width="4.7265625" style="9" bestFit="1" customWidth="1"/>
    <col min="1582" max="1582" width="1.36328125" style="9" customWidth="1"/>
    <col min="1583" max="1583" width="4.90625" style="9" bestFit="1" customWidth="1"/>
    <col min="1584" max="1584" width="2.6328125" style="9" customWidth="1"/>
    <col min="1585" max="1585" width="4.90625" style="9" bestFit="1" customWidth="1"/>
    <col min="1586" max="1586" width="1.6328125" style="9" customWidth="1"/>
    <col min="1587" max="1587" width="4.26953125" style="9" bestFit="1" customWidth="1"/>
    <col min="1588" max="1588" width="2.36328125" style="9" customWidth="1"/>
    <col min="1589" max="1589" width="4.26953125" style="9" bestFit="1" customWidth="1"/>
    <col min="1590" max="1590" width="1.36328125" style="9" customWidth="1"/>
    <col min="1591" max="1591" width="4.90625" style="9" bestFit="1" customWidth="1"/>
    <col min="1592" max="1592" width="2.6328125" style="9" customWidth="1"/>
    <col min="1593" max="1593" width="4.90625" style="9" bestFit="1" customWidth="1"/>
    <col min="1594" max="1594" width="1.36328125" style="9" customWidth="1"/>
    <col min="1595" max="1595" width="4.26953125" style="9" bestFit="1" customWidth="1"/>
    <col min="1596" max="1596" width="10.90625" style="9" bestFit="1" customWidth="1"/>
    <col min="1597" max="1597" width="4.08984375" style="9" bestFit="1" customWidth="1"/>
    <col min="1598" max="1598" width="1.36328125" style="9" customWidth="1"/>
    <col min="1599" max="1599" width="4.26953125" style="9" bestFit="1" customWidth="1"/>
    <col min="1600" max="1600" width="2.453125" style="9" customWidth="1"/>
    <col min="1601" max="1601" width="4.26953125" style="9" bestFit="1" customWidth="1"/>
    <col min="1602" max="1602" width="1.36328125" style="9" customWidth="1"/>
    <col min="1603" max="1603" width="4.08984375" style="9" bestFit="1" customWidth="1"/>
    <col min="1604" max="1604" width="2.36328125" style="9" customWidth="1"/>
    <col min="1605" max="1792" width="9" style="9"/>
    <col min="1793" max="1793" width="2.453125" style="9" customWidth="1"/>
    <col min="1794" max="1794" width="4.08984375" style="9" bestFit="1" customWidth="1"/>
    <col min="1795" max="1795" width="1.36328125" style="9" customWidth="1"/>
    <col min="1796" max="1796" width="4.26953125" style="9" bestFit="1" customWidth="1"/>
    <col min="1797" max="1797" width="2.6328125" style="9" customWidth="1"/>
    <col min="1798" max="1798" width="4.453125" style="9" bestFit="1" customWidth="1"/>
    <col min="1799" max="1799" width="1.36328125" style="9" customWidth="1"/>
    <col min="1800" max="1800" width="4.08984375" style="9" bestFit="1" customWidth="1"/>
    <col min="1801" max="1801" width="10.90625" style="9" bestFit="1" customWidth="1"/>
    <col min="1802" max="1802" width="4.26953125" style="9" bestFit="1" customWidth="1"/>
    <col min="1803" max="1803" width="1.36328125" style="9" customWidth="1"/>
    <col min="1804" max="1804" width="4.90625" style="9" bestFit="1" customWidth="1"/>
    <col min="1805" max="1805" width="2.6328125" style="9" customWidth="1"/>
    <col min="1806" max="1806" width="4.90625" style="9" bestFit="1" customWidth="1"/>
    <col min="1807" max="1807" width="1.36328125" style="9" customWidth="1"/>
    <col min="1808" max="1808" width="4.36328125" style="9" bestFit="1" customWidth="1"/>
    <col min="1809" max="1809" width="2.26953125" style="9" customWidth="1"/>
    <col min="1810" max="1810" width="4.26953125" style="9" bestFit="1" customWidth="1"/>
    <col min="1811" max="1811" width="1.36328125" style="9" customWidth="1"/>
    <col min="1812" max="1812" width="4.90625" style="9" bestFit="1" customWidth="1"/>
    <col min="1813" max="1813" width="2.6328125" style="9" customWidth="1"/>
    <col min="1814" max="1814" width="4.90625" style="9" bestFit="1" customWidth="1"/>
    <col min="1815" max="1815" width="1.26953125" style="9" customWidth="1"/>
    <col min="1816" max="1816" width="4.26953125" style="9" bestFit="1" customWidth="1"/>
    <col min="1817" max="1817" width="2.6328125" style="9" customWidth="1"/>
    <col min="1818" max="1818" width="4.7265625" style="9" bestFit="1" customWidth="1"/>
    <col min="1819" max="1819" width="1.453125" style="9" customWidth="1"/>
    <col min="1820" max="1820" width="4.26953125" style="9" bestFit="1" customWidth="1"/>
    <col min="1821" max="1821" width="2.6328125" style="9" customWidth="1"/>
    <col min="1822" max="1822" width="3" style="9" customWidth="1"/>
    <col min="1823" max="1823" width="3.36328125" style="9" customWidth="1"/>
    <col min="1824" max="1824" width="1.36328125" style="9" customWidth="1"/>
    <col min="1825" max="1825" width="4.26953125" style="9" bestFit="1" customWidth="1"/>
    <col min="1826" max="1827" width="2.6328125" style="9" customWidth="1"/>
    <col min="1828" max="1828" width="4.7265625" style="9" bestFit="1" customWidth="1"/>
    <col min="1829" max="1829" width="1.36328125" style="9" customWidth="1"/>
    <col min="1830" max="1830" width="4.26953125" style="9" bestFit="1" customWidth="1"/>
    <col min="1831" max="1832" width="2.90625" style="9" customWidth="1"/>
    <col min="1833" max="1833" width="4.26953125" style="9" bestFit="1" customWidth="1"/>
    <col min="1834" max="1834" width="1.36328125" style="9" customWidth="1"/>
    <col min="1835" max="1835" width="4.26953125" style="9" bestFit="1" customWidth="1"/>
    <col min="1836" max="1836" width="2.6328125" style="9" customWidth="1"/>
    <col min="1837" max="1837" width="4.7265625" style="9" bestFit="1" customWidth="1"/>
    <col min="1838" max="1838" width="1.36328125" style="9" customWidth="1"/>
    <col min="1839" max="1839" width="4.90625" style="9" bestFit="1" customWidth="1"/>
    <col min="1840" max="1840" width="2.6328125" style="9" customWidth="1"/>
    <col min="1841" max="1841" width="4.90625" style="9" bestFit="1" customWidth="1"/>
    <col min="1842" max="1842" width="1.6328125" style="9" customWidth="1"/>
    <col min="1843" max="1843" width="4.26953125" style="9" bestFit="1" customWidth="1"/>
    <col min="1844" max="1844" width="2.36328125" style="9" customWidth="1"/>
    <col min="1845" max="1845" width="4.26953125" style="9" bestFit="1" customWidth="1"/>
    <col min="1846" max="1846" width="1.36328125" style="9" customWidth="1"/>
    <col min="1847" max="1847" width="4.90625" style="9" bestFit="1" customWidth="1"/>
    <col min="1848" max="1848" width="2.6328125" style="9" customWidth="1"/>
    <col min="1849" max="1849" width="4.90625" style="9" bestFit="1" customWidth="1"/>
    <col min="1850" max="1850" width="1.36328125" style="9" customWidth="1"/>
    <col min="1851" max="1851" width="4.26953125" style="9" bestFit="1" customWidth="1"/>
    <col min="1852" max="1852" width="10.90625" style="9" bestFit="1" customWidth="1"/>
    <col min="1853" max="1853" width="4.08984375" style="9" bestFit="1" customWidth="1"/>
    <col min="1854" max="1854" width="1.36328125" style="9" customWidth="1"/>
    <col min="1855" max="1855" width="4.26953125" style="9" bestFit="1" customWidth="1"/>
    <col min="1856" max="1856" width="2.453125" style="9" customWidth="1"/>
    <col min="1857" max="1857" width="4.26953125" style="9" bestFit="1" customWidth="1"/>
    <col min="1858" max="1858" width="1.36328125" style="9" customWidth="1"/>
    <col min="1859" max="1859" width="4.08984375" style="9" bestFit="1" customWidth="1"/>
    <col min="1860" max="1860" width="2.36328125" style="9" customWidth="1"/>
    <col min="1861" max="2048" width="9" style="9"/>
    <col min="2049" max="2049" width="2.453125" style="9" customWidth="1"/>
    <col min="2050" max="2050" width="4.08984375" style="9" bestFit="1" customWidth="1"/>
    <col min="2051" max="2051" width="1.36328125" style="9" customWidth="1"/>
    <col min="2052" max="2052" width="4.26953125" style="9" bestFit="1" customWidth="1"/>
    <col min="2053" max="2053" width="2.6328125" style="9" customWidth="1"/>
    <col min="2054" max="2054" width="4.453125" style="9" bestFit="1" customWidth="1"/>
    <col min="2055" max="2055" width="1.36328125" style="9" customWidth="1"/>
    <col min="2056" max="2056" width="4.08984375" style="9" bestFit="1" customWidth="1"/>
    <col min="2057" max="2057" width="10.90625" style="9" bestFit="1" customWidth="1"/>
    <col min="2058" max="2058" width="4.26953125" style="9" bestFit="1" customWidth="1"/>
    <col min="2059" max="2059" width="1.36328125" style="9" customWidth="1"/>
    <col min="2060" max="2060" width="4.90625" style="9" bestFit="1" customWidth="1"/>
    <col min="2061" max="2061" width="2.6328125" style="9" customWidth="1"/>
    <col min="2062" max="2062" width="4.90625" style="9" bestFit="1" customWidth="1"/>
    <col min="2063" max="2063" width="1.36328125" style="9" customWidth="1"/>
    <col min="2064" max="2064" width="4.36328125" style="9" bestFit="1" customWidth="1"/>
    <col min="2065" max="2065" width="2.26953125" style="9" customWidth="1"/>
    <col min="2066" max="2066" width="4.26953125" style="9" bestFit="1" customWidth="1"/>
    <col min="2067" max="2067" width="1.36328125" style="9" customWidth="1"/>
    <col min="2068" max="2068" width="4.90625" style="9" bestFit="1" customWidth="1"/>
    <col min="2069" max="2069" width="2.6328125" style="9" customWidth="1"/>
    <col min="2070" max="2070" width="4.90625" style="9" bestFit="1" customWidth="1"/>
    <col min="2071" max="2071" width="1.26953125" style="9" customWidth="1"/>
    <col min="2072" max="2072" width="4.26953125" style="9" bestFit="1" customWidth="1"/>
    <col min="2073" max="2073" width="2.6328125" style="9" customWidth="1"/>
    <col min="2074" max="2074" width="4.7265625" style="9" bestFit="1" customWidth="1"/>
    <col min="2075" max="2075" width="1.453125" style="9" customWidth="1"/>
    <col min="2076" max="2076" width="4.26953125" style="9" bestFit="1" customWidth="1"/>
    <col min="2077" max="2077" width="2.6328125" style="9" customWidth="1"/>
    <col min="2078" max="2078" width="3" style="9" customWidth="1"/>
    <col min="2079" max="2079" width="3.36328125" style="9" customWidth="1"/>
    <col min="2080" max="2080" width="1.36328125" style="9" customWidth="1"/>
    <col min="2081" max="2081" width="4.26953125" style="9" bestFit="1" customWidth="1"/>
    <col min="2082" max="2083" width="2.6328125" style="9" customWidth="1"/>
    <col min="2084" max="2084" width="4.7265625" style="9" bestFit="1" customWidth="1"/>
    <col min="2085" max="2085" width="1.36328125" style="9" customWidth="1"/>
    <col min="2086" max="2086" width="4.26953125" style="9" bestFit="1" customWidth="1"/>
    <col min="2087" max="2088" width="2.90625" style="9" customWidth="1"/>
    <col min="2089" max="2089" width="4.26953125" style="9" bestFit="1" customWidth="1"/>
    <col min="2090" max="2090" width="1.36328125" style="9" customWidth="1"/>
    <col min="2091" max="2091" width="4.26953125" style="9" bestFit="1" customWidth="1"/>
    <col min="2092" max="2092" width="2.6328125" style="9" customWidth="1"/>
    <col min="2093" max="2093" width="4.7265625" style="9" bestFit="1" customWidth="1"/>
    <col min="2094" max="2094" width="1.36328125" style="9" customWidth="1"/>
    <col min="2095" max="2095" width="4.90625" style="9" bestFit="1" customWidth="1"/>
    <col min="2096" max="2096" width="2.6328125" style="9" customWidth="1"/>
    <col min="2097" max="2097" width="4.90625" style="9" bestFit="1" customWidth="1"/>
    <col min="2098" max="2098" width="1.6328125" style="9" customWidth="1"/>
    <col min="2099" max="2099" width="4.26953125" style="9" bestFit="1" customWidth="1"/>
    <col min="2100" max="2100" width="2.36328125" style="9" customWidth="1"/>
    <col min="2101" max="2101" width="4.26953125" style="9" bestFit="1" customWidth="1"/>
    <col min="2102" max="2102" width="1.36328125" style="9" customWidth="1"/>
    <col min="2103" max="2103" width="4.90625" style="9" bestFit="1" customWidth="1"/>
    <col min="2104" max="2104" width="2.6328125" style="9" customWidth="1"/>
    <col min="2105" max="2105" width="4.90625" style="9" bestFit="1" customWidth="1"/>
    <col min="2106" max="2106" width="1.36328125" style="9" customWidth="1"/>
    <col min="2107" max="2107" width="4.26953125" style="9" bestFit="1" customWidth="1"/>
    <col min="2108" max="2108" width="10.90625" style="9" bestFit="1" customWidth="1"/>
    <col min="2109" max="2109" width="4.08984375" style="9" bestFit="1" customWidth="1"/>
    <col min="2110" max="2110" width="1.36328125" style="9" customWidth="1"/>
    <col min="2111" max="2111" width="4.26953125" style="9" bestFit="1" customWidth="1"/>
    <col min="2112" max="2112" width="2.453125" style="9" customWidth="1"/>
    <col min="2113" max="2113" width="4.26953125" style="9" bestFit="1" customWidth="1"/>
    <col min="2114" max="2114" width="1.36328125" style="9" customWidth="1"/>
    <col min="2115" max="2115" width="4.08984375" style="9" bestFit="1" customWidth="1"/>
    <col min="2116" max="2116" width="2.36328125" style="9" customWidth="1"/>
    <col min="2117" max="2304" width="9" style="9"/>
    <col min="2305" max="2305" width="2.453125" style="9" customWidth="1"/>
    <col min="2306" max="2306" width="4.08984375" style="9" bestFit="1" customWidth="1"/>
    <col min="2307" max="2307" width="1.36328125" style="9" customWidth="1"/>
    <col min="2308" max="2308" width="4.26953125" style="9" bestFit="1" customWidth="1"/>
    <col min="2309" max="2309" width="2.6328125" style="9" customWidth="1"/>
    <col min="2310" max="2310" width="4.453125" style="9" bestFit="1" customWidth="1"/>
    <col min="2311" max="2311" width="1.36328125" style="9" customWidth="1"/>
    <col min="2312" max="2312" width="4.08984375" style="9" bestFit="1" customWidth="1"/>
    <col min="2313" max="2313" width="10.90625" style="9" bestFit="1" customWidth="1"/>
    <col min="2314" max="2314" width="4.26953125" style="9" bestFit="1" customWidth="1"/>
    <col min="2315" max="2315" width="1.36328125" style="9" customWidth="1"/>
    <col min="2316" max="2316" width="4.90625" style="9" bestFit="1" customWidth="1"/>
    <col min="2317" max="2317" width="2.6328125" style="9" customWidth="1"/>
    <col min="2318" max="2318" width="4.90625" style="9" bestFit="1" customWidth="1"/>
    <col min="2319" max="2319" width="1.36328125" style="9" customWidth="1"/>
    <col min="2320" max="2320" width="4.36328125" style="9" bestFit="1" customWidth="1"/>
    <col min="2321" max="2321" width="2.26953125" style="9" customWidth="1"/>
    <col min="2322" max="2322" width="4.26953125" style="9" bestFit="1" customWidth="1"/>
    <col min="2323" max="2323" width="1.36328125" style="9" customWidth="1"/>
    <col min="2324" max="2324" width="4.90625" style="9" bestFit="1" customWidth="1"/>
    <col min="2325" max="2325" width="2.6328125" style="9" customWidth="1"/>
    <col min="2326" max="2326" width="4.90625" style="9" bestFit="1" customWidth="1"/>
    <col min="2327" max="2327" width="1.26953125" style="9" customWidth="1"/>
    <col min="2328" max="2328" width="4.26953125" style="9" bestFit="1" customWidth="1"/>
    <col min="2329" max="2329" width="2.6328125" style="9" customWidth="1"/>
    <col min="2330" max="2330" width="4.7265625" style="9" bestFit="1" customWidth="1"/>
    <col min="2331" max="2331" width="1.453125" style="9" customWidth="1"/>
    <col min="2332" max="2332" width="4.26953125" style="9" bestFit="1" customWidth="1"/>
    <col min="2333" max="2333" width="2.6328125" style="9" customWidth="1"/>
    <col min="2334" max="2334" width="3" style="9" customWidth="1"/>
    <col min="2335" max="2335" width="3.36328125" style="9" customWidth="1"/>
    <col min="2336" max="2336" width="1.36328125" style="9" customWidth="1"/>
    <col min="2337" max="2337" width="4.26953125" style="9" bestFit="1" customWidth="1"/>
    <col min="2338" max="2339" width="2.6328125" style="9" customWidth="1"/>
    <col min="2340" max="2340" width="4.7265625" style="9" bestFit="1" customWidth="1"/>
    <col min="2341" max="2341" width="1.36328125" style="9" customWidth="1"/>
    <col min="2342" max="2342" width="4.26953125" style="9" bestFit="1" customWidth="1"/>
    <col min="2343" max="2344" width="2.90625" style="9" customWidth="1"/>
    <col min="2345" max="2345" width="4.26953125" style="9" bestFit="1" customWidth="1"/>
    <col min="2346" max="2346" width="1.36328125" style="9" customWidth="1"/>
    <col min="2347" max="2347" width="4.26953125" style="9" bestFit="1" customWidth="1"/>
    <col min="2348" max="2348" width="2.6328125" style="9" customWidth="1"/>
    <col min="2349" max="2349" width="4.7265625" style="9" bestFit="1" customWidth="1"/>
    <col min="2350" max="2350" width="1.36328125" style="9" customWidth="1"/>
    <col min="2351" max="2351" width="4.90625" style="9" bestFit="1" customWidth="1"/>
    <col min="2352" max="2352" width="2.6328125" style="9" customWidth="1"/>
    <col min="2353" max="2353" width="4.90625" style="9" bestFit="1" customWidth="1"/>
    <col min="2354" max="2354" width="1.6328125" style="9" customWidth="1"/>
    <col min="2355" max="2355" width="4.26953125" style="9" bestFit="1" customWidth="1"/>
    <col min="2356" max="2356" width="2.36328125" style="9" customWidth="1"/>
    <col min="2357" max="2357" width="4.26953125" style="9" bestFit="1" customWidth="1"/>
    <col min="2358" max="2358" width="1.36328125" style="9" customWidth="1"/>
    <col min="2359" max="2359" width="4.90625" style="9" bestFit="1" customWidth="1"/>
    <col min="2360" max="2360" width="2.6328125" style="9" customWidth="1"/>
    <col min="2361" max="2361" width="4.90625" style="9" bestFit="1" customWidth="1"/>
    <col min="2362" max="2362" width="1.36328125" style="9" customWidth="1"/>
    <col min="2363" max="2363" width="4.26953125" style="9" bestFit="1" customWidth="1"/>
    <col min="2364" max="2364" width="10.90625" style="9" bestFit="1" customWidth="1"/>
    <col min="2365" max="2365" width="4.08984375" style="9" bestFit="1" customWidth="1"/>
    <col min="2366" max="2366" width="1.36328125" style="9" customWidth="1"/>
    <col min="2367" max="2367" width="4.26953125" style="9" bestFit="1" customWidth="1"/>
    <col min="2368" max="2368" width="2.453125" style="9" customWidth="1"/>
    <col min="2369" max="2369" width="4.26953125" style="9" bestFit="1" customWidth="1"/>
    <col min="2370" max="2370" width="1.36328125" style="9" customWidth="1"/>
    <col min="2371" max="2371" width="4.08984375" style="9" bestFit="1" customWidth="1"/>
    <col min="2372" max="2372" width="2.36328125" style="9" customWidth="1"/>
    <col min="2373" max="2560" width="9" style="9"/>
    <col min="2561" max="2561" width="2.453125" style="9" customWidth="1"/>
    <col min="2562" max="2562" width="4.08984375" style="9" bestFit="1" customWidth="1"/>
    <col min="2563" max="2563" width="1.36328125" style="9" customWidth="1"/>
    <col min="2564" max="2564" width="4.26953125" style="9" bestFit="1" customWidth="1"/>
    <col min="2565" max="2565" width="2.6328125" style="9" customWidth="1"/>
    <col min="2566" max="2566" width="4.453125" style="9" bestFit="1" customWidth="1"/>
    <col min="2567" max="2567" width="1.36328125" style="9" customWidth="1"/>
    <col min="2568" max="2568" width="4.08984375" style="9" bestFit="1" customWidth="1"/>
    <col min="2569" max="2569" width="10.90625" style="9" bestFit="1" customWidth="1"/>
    <col min="2570" max="2570" width="4.26953125" style="9" bestFit="1" customWidth="1"/>
    <col min="2571" max="2571" width="1.36328125" style="9" customWidth="1"/>
    <col min="2572" max="2572" width="4.90625" style="9" bestFit="1" customWidth="1"/>
    <col min="2573" max="2573" width="2.6328125" style="9" customWidth="1"/>
    <col min="2574" max="2574" width="4.90625" style="9" bestFit="1" customWidth="1"/>
    <col min="2575" max="2575" width="1.36328125" style="9" customWidth="1"/>
    <col min="2576" max="2576" width="4.36328125" style="9" bestFit="1" customWidth="1"/>
    <col min="2577" max="2577" width="2.26953125" style="9" customWidth="1"/>
    <col min="2578" max="2578" width="4.26953125" style="9" bestFit="1" customWidth="1"/>
    <col min="2579" max="2579" width="1.36328125" style="9" customWidth="1"/>
    <col min="2580" max="2580" width="4.90625" style="9" bestFit="1" customWidth="1"/>
    <col min="2581" max="2581" width="2.6328125" style="9" customWidth="1"/>
    <col min="2582" max="2582" width="4.90625" style="9" bestFit="1" customWidth="1"/>
    <col min="2583" max="2583" width="1.26953125" style="9" customWidth="1"/>
    <col min="2584" max="2584" width="4.26953125" style="9" bestFit="1" customWidth="1"/>
    <col min="2585" max="2585" width="2.6328125" style="9" customWidth="1"/>
    <col min="2586" max="2586" width="4.7265625" style="9" bestFit="1" customWidth="1"/>
    <col min="2587" max="2587" width="1.453125" style="9" customWidth="1"/>
    <col min="2588" max="2588" width="4.26953125" style="9" bestFit="1" customWidth="1"/>
    <col min="2589" max="2589" width="2.6328125" style="9" customWidth="1"/>
    <col min="2590" max="2590" width="3" style="9" customWidth="1"/>
    <col min="2591" max="2591" width="3.36328125" style="9" customWidth="1"/>
    <col min="2592" max="2592" width="1.36328125" style="9" customWidth="1"/>
    <col min="2593" max="2593" width="4.26953125" style="9" bestFit="1" customWidth="1"/>
    <col min="2594" max="2595" width="2.6328125" style="9" customWidth="1"/>
    <col min="2596" max="2596" width="4.7265625" style="9" bestFit="1" customWidth="1"/>
    <col min="2597" max="2597" width="1.36328125" style="9" customWidth="1"/>
    <col min="2598" max="2598" width="4.26953125" style="9" bestFit="1" customWidth="1"/>
    <col min="2599" max="2600" width="2.90625" style="9" customWidth="1"/>
    <col min="2601" max="2601" width="4.26953125" style="9" bestFit="1" customWidth="1"/>
    <col min="2602" max="2602" width="1.36328125" style="9" customWidth="1"/>
    <col min="2603" max="2603" width="4.26953125" style="9" bestFit="1" customWidth="1"/>
    <col min="2604" max="2604" width="2.6328125" style="9" customWidth="1"/>
    <col min="2605" max="2605" width="4.7265625" style="9" bestFit="1" customWidth="1"/>
    <col min="2606" max="2606" width="1.36328125" style="9" customWidth="1"/>
    <col min="2607" max="2607" width="4.90625" style="9" bestFit="1" customWidth="1"/>
    <col min="2608" max="2608" width="2.6328125" style="9" customWidth="1"/>
    <col min="2609" max="2609" width="4.90625" style="9" bestFit="1" customWidth="1"/>
    <col min="2610" max="2610" width="1.6328125" style="9" customWidth="1"/>
    <col min="2611" max="2611" width="4.26953125" style="9" bestFit="1" customWidth="1"/>
    <col min="2612" max="2612" width="2.36328125" style="9" customWidth="1"/>
    <col min="2613" max="2613" width="4.26953125" style="9" bestFit="1" customWidth="1"/>
    <col min="2614" max="2614" width="1.36328125" style="9" customWidth="1"/>
    <col min="2615" max="2615" width="4.90625" style="9" bestFit="1" customWidth="1"/>
    <col min="2616" max="2616" width="2.6328125" style="9" customWidth="1"/>
    <col min="2617" max="2617" width="4.90625" style="9" bestFit="1" customWidth="1"/>
    <col min="2618" max="2618" width="1.36328125" style="9" customWidth="1"/>
    <col min="2619" max="2619" width="4.26953125" style="9" bestFit="1" customWidth="1"/>
    <col min="2620" max="2620" width="10.90625" style="9" bestFit="1" customWidth="1"/>
    <col min="2621" max="2621" width="4.08984375" style="9" bestFit="1" customWidth="1"/>
    <col min="2622" max="2622" width="1.36328125" style="9" customWidth="1"/>
    <col min="2623" max="2623" width="4.26953125" style="9" bestFit="1" customWidth="1"/>
    <col min="2624" max="2624" width="2.453125" style="9" customWidth="1"/>
    <col min="2625" max="2625" width="4.26953125" style="9" bestFit="1" customWidth="1"/>
    <col min="2626" max="2626" width="1.36328125" style="9" customWidth="1"/>
    <col min="2627" max="2627" width="4.08984375" style="9" bestFit="1" customWidth="1"/>
    <col min="2628" max="2628" width="2.36328125" style="9" customWidth="1"/>
    <col min="2629" max="2816" width="9" style="9"/>
    <col min="2817" max="2817" width="2.453125" style="9" customWidth="1"/>
    <col min="2818" max="2818" width="4.08984375" style="9" bestFit="1" customWidth="1"/>
    <col min="2819" max="2819" width="1.36328125" style="9" customWidth="1"/>
    <col min="2820" max="2820" width="4.26953125" style="9" bestFit="1" customWidth="1"/>
    <col min="2821" max="2821" width="2.6328125" style="9" customWidth="1"/>
    <col min="2822" max="2822" width="4.453125" style="9" bestFit="1" customWidth="1"/>
    <col min="2823" max="2823" width="1.36328125" style="9" customWidth="1"/>
    <col min="2824" max="2824" width="4.08984375" style="9" bestFit="1" customWidth="1"/>
    <col min="2825" max="2825" width="10.90625" style="9" bestFit="1" customWidth="1"/>
    <col min="2826" max="2826" width="4.26953125" style="9" bestFit="1" customWidth="1"/>
    <col min="2827" max="2827" width="1.36328125" style="9" customWidth="1"/>
    <col min="2828" max="2828" width="4.90625" style="9" bestFit="1" customWidth="1"/>
    <col min="2829" max="2829" width="2.6328125" style="9" customWidth="1"/>
    <col min="2830" max="2830" width="4.90625" style="9" bestFit="1" customWidth="1"/>
    <col min="2831" max="2831" width="1.36328125" style="9" customWidth="1"/>
    <col min="2832" max="2832" width="4.36328125" style="9" bestFit="1" customWidth="1"/>
    <col min="2833" max="2833" width="2.26953125" style="9" customWidth="1"/>
    <col min="2834" max="2834" width="4.26953125" style="9" bestFit="1" customWidth="1"/>
    <col min="2835" max="2835" width="1.36328125" style="9" customWidth="1"/>
    <col min="2836" max="2836" width="4.90625" style="9" bestFit="1" customWidth="1"/>
    <col min="2837" max="2837" width="2.6328125" style="9" customWidth="1"/>
    <col min="2838" max="2838" width="4.90625" style="9" bestFit="1" customWidth="1"/>
    <col min="2839" max="2839" width="1.26953125" style="9" customWidth="1"/>
    <col min="2840" max="2840" width="4.26953125" style="9" bestFit="1" customWidth="1"/>
    <col min="2841" max="2841" width="2.6328125" style="9" customWidth="1"/>
    <col min="2842" max="2842" width="4.7265625" style="9" bestFit="1" customWidth="1"/>
    <col min="2843" max="2843" width="1.453125" style="9" customWidth="1"/>
    <col min="2844" max="2844" width="4.26953125" style="9" bestFit="1" customWidth="1"/>
    <col min="2845" max="2845" width="2.6328125" style="9" customWidth="1"/>
    <col min="2846" max="2846" width="3" style="9" customWidth="1"/>
    <col min="2847" max="2847" width="3.36328125" style="9" customWidth="1"/>
    <col min="2848" max="2848" width="1.36328125" style="9" customWidth="1"/>
    <col min="2849" max="2849" width="4.26953125" style="9" bestFit="1" customWidth="1"/>
    <col min="2850" max="2851" width="2.6328125" style="9" customWidth="1"/>
    <col min="2852" max="2852" width="4.7265625" style="9" bestFit="1" customWidth="1"/>
    <col min="2853" max="2853" width="1.36328125" style="9" customWidth="1"/>
    <col min="2854" max="2854" width="4.26953125" style="9" bestFit="1" customWidth="1"/>
    <col min="2855" max="2856" width="2.90625" style="9" customWidth="1"/>
    <col min="2857" max="2857" width="4.26953125" style="9" bestFit="1" customWidth="1"/>
    <col min="2858" max="2858" width="1.36328125" style="9" customWidth="1"/>
    <col min="2859" max="2859" width="4.26953125" style="9" bestFit="1" customWidth="1"/>
    <col min="2860" max="2860" width="2.6328125" style="9" customWidth="1"/>
    <col min="2861" max="2861" width="4.7265625" style="9" bestFit="1" customWidth="1"/>
    <col min="2862" max="2862" width="1.36328125" style="9" customWidth="1"/>
    <col min="2863" max="2863" width="4.90625" style="9" bestFit="1" customWidth="1"/>
    <col min="2864" max="2864" width="2.6328125" style="9" customWidth="1"/>
    <col min="2865" max="2865" width="4.90625" style="9" bestFit="1" customWidth="1"/>
    <col min="2866" max="2866" width="1.6328125" style="9" customWidth="1"/>
    <col min="2867" max="2867" width="4.26953125" style="9" bestFit="1" customWidth="1"/>
    <col min="2868" max="2868" width="2.36328125" style="9" customWidth="1"/>
    <col min="2869" max="2869" width="4.26953125" style="9" bestFit="1" customWidth="1"/>
    <col min="2870" max="2870" width="1.36328125" style="9" customWidth="1"/>
    <col min="2871" max="2871" width="4.90625" style="9" bestFit="1" customWidth="1"/>
    <col min="2872" max="2872" width="2.6328125" style="9" customWidth="1"/>
    <col min="2873" max="2873" width="4.90625" style="9" bestFit="1" customWidth="1"/>
    <col min="2874" max="2874" width="1.36328125" style="9" customWidth="1"/>
    <col min="2875" max="2875" width="4.26953125" style="9" bestFit="1" customWidth="1"/>
    <col min="2876" max="2876" width="10.90625" style="9" bestFit="1" customWidth="1"/>
    <col min="2877" max="2877" width="4.08984375" style="9" bestFit="1" customWidth="1"/>
    <col min="2878" max="2878" width="1.36328125" style="9" customWidth="1"/>
    <col min="2879" max="2879" width="4.26953125" style="9" bestFit="1" customWidth="1"/>
    <col min="2880" max="2880" width="2.453125" style="9" customWidth="1"/>
    <col min="2881" max="2881" width="4.26953125" style="9" bestFit="1" customWidth="1"/>
    <col min="2882" max="2882" width="1.36328125" style="9" customWidth="1"/>
    <col min="2883" max="2883" width="4.08984375" style="9" bestFit="1" customWidth="1"/>
    <col min="2884" max="2884" width="2.36328125" style="9" customWidth="1"/>
    <col min="2885" max="3072" width="9" style="9"/>
    <col min="3073" max="3073" width="2.453125" style="9" customWidth="1"/>
    <col min="3074" max="3074" width="4.08984375" style="9" bestFit="1" customWidth="1"/>
    <col min="3075" max="3075" width="1.36328125" style="9" customWidth="1"/>
    <col min="3076" max="3076" width="4.26953125" style="9" bestFit="1" customWidth="1"/>
    <col min="3077" max="3077" width="2.6328125" style="9" customWidth="1"/>
    <col min="3078" max="3078" width="4.453125" style="9" bestFit="1" customWidth="1"/>
    <col min="3079" max="3079" width="1.36328125" style="9" customWidth="1"/>
    <col min="3080" max="3080" width="4.08984375" style="9" bestFit="1" customWidth="1"/>
    <col min="3081" max="3081" width="10.90625" style="9" bestFit="1" customWidth="1"/>
    <col min="3082" max="3082" width="4.26953125" style="9" bestFit="1" customWidth="1"/>
    <col min="3083" max="3083" width="1.36328125" style="9" customWidth="1"/>
    <col min="3084" max="3084" width="4.90625" style="9" bestFit="1" customWidth="1"/>
    <col min="3085" max="3085" width="2.6328125" style="9" customWidth="1"/>
    <col min="3086" max="3086" width="4.90625" style="9" bestFit="1" customWidth="1"/>
    <col min="3087" max="3087" width="1.36328125" style="9" customWidth="1"/>
    <col min="3088" max="3088" width="4.36328125" style="9" bestFit="1" customWidth="1"/>
    <col min="3089" max="3089" width="2.26953125" style="9" customWidth="1"/>
    <col min="3090" max="3090" width="4.26953125" style="9" bestFit="1" customWidth="1"/>
    <col min="3091" max="3091" width="1.36328125" style="9" customWidth="1"/>
    <col min="3092" max="3092" width="4.90625" style="9" bestFit="1" customWidth="1"/>
    <col min="3093" max="3093" width="2.6328125" style="9" customWidth="1"/>
    <col min="3094" max="3094" width="4.90625" style="9" bestFit="1" customWidth="1"/>
    <col min="3095" max="3095" width="1.26953125" style="9" customWidth="1"/>
    <col min="3096" max="3096" width="4.26953125" style="9" bestFit="1" customWidth="1"/>
    <col min="3097" max="3097" width="2.6328125" style="9" customWidth="1"/>
    <col min="3098" max="3098" width="4.7265625" style="9" bestFit="1" customWidth="1"/>
    <col min="3099" max="3099" width="1.453125" style="9" customWidth="1"/>
    <col min="3100" max="3100" width="4.26953125" style="9" bestFit="1" customWidth="1"/>
    <col min="3101" max="3101" width="2.6328125" style="9" customWidth="1"/>
    <col min="3102" max="3102" width="3" style="9" customWidth="1"/>
    <col min="3103" max="3103" width="3.36328125" style="9" customWidth="1"/>
    <col min="3104" max="3104" width="1.36328125" style="9" customWidth="1"/>
    <col min="3105" max="3105" width="4.26953125" style="9" bestFit="1" customWidth="1"/>
    <col min="3106" max="3107" width="2.6328125" style="9" customWidth="1"/>
    <col min="3108" max="3108" width="4.7265625" style="9" bestFit="1" customWidth="1"/>
    <col min="3109" max="3109" width="1.36328125" style="9" customWidth="1"/>
    <col min="3110" max="3110" width="4.26953125" style="9" bestFit="1" customWidth="1"/>
    <col min="3111" max="3112" width="2.90625" style="9" customWidth="1"/>
    <col min="3113" max="3113" width="4.26953125" style="9" bestFit="1" customWidth="1"/>
    <col min="3114" max="3114" width="1.36328125" style="9" customWidth="1"/>
    <col min="3115" max="3115" width="4.26953125" style="9" bestFit="1" customWidth="1"/>
    <col min="3116" max="3116" width="2.6328125" style="9" customWidth="1"/>
    <col min="3117" max="3117" width="4.7265625" style="9" bestFit="1" customWidth="1"/>
    <col min="3118" max="3118" width="1.36328125" style="9" customWidth="1"/>
    <col min="3119" max="3119" width="4.90625" style="9" bestFit="1" customWidth="1"/>
    <col min="3120" max="3120" width="2.6328125" style="9" customWidth="1"/>
    <col min="3121" max="3121" width="4.90625" style="9" bestFit="1" customWidth="1"/>
    <col min="3122" max="3122" width="1.6328125" style="9" customWidth="1"/>
    <col min="3123" max="3123" width="4.26953125" style="9" bestFit="1" customWidth="1"/>
    <col min="3124" max="3124" width="2.36328125" style="9" customWidth="1"/>
    <col min="3125" max="3125" width="4.26953125" style="9" bestFit="1" customWidth="1"/>
    <col min="3126" max="3126" width="1.36328125" style="9" customWidth="1"/>
    <col min="3127" max="3127" width="4.90625" style="9" bestFit="1" customWidth="1"/>
    <col min="3128" max="3128" width="2.6328125" style="9" customWidth="1"/>
    <col min="3129" max="3129" width="4.90625" style="9" bestFit="1" customWidth="1"/>
    <col min="3130" max="3130" width="1.36328125" style="9" customWidth="1"/>
    <col min="3131" max="3131" width="4.26953125" style="9" bestFit="1" customWidth="1"/>
    <col min="3132" max="3132" width="10.90625" style="9" bestFit="1" customWidth="1"/>
    <col min="3133" max="3133" width="4.08984375" style="9" bestFit="1" customWidth="1"/>
    <col min="3134" max="3134" width="1.36328125" style="9" customWidth="1"/>
    <col min="3135" max="3135" width="4.26953125" style="9" bestFit="1" customWidth="1"/>
    <col min="3136" max="3136" width="2.453125" style="9" customWidth="1"/>
    <col min="3137" max="3137" width="4.26953125" style="9" bestFit="1" customWidth="1"/>
    <col min="3138" max="3138" width="1.36328125" style="9" customWidth="1"/>
    <col min="3139" max="3139" width="4.08984375" style="9" bestFit="1" customWidth="1"/>
    <col min="3140" max="3140" width="2.36328125" style="9" customWidth="1"/>
    <col min="3141" max="3328" width="9" style="9"/>
    <col min="3329" max="3329" width="2.453125" style="9" customWidth="1"/>
    <col min="3330" max="3330" width="4.08984375" style="9" bestFit="1" customWidth="1"/>
    <col min="3331" max="3331" width="1.36328125" style="9" customWidth="1"/>
    <col min="3332" max="3332" width="4.26953125" style="9" bestFit="1" customWidth="1"/>
    <col min="3333" max="3333" width="2.6328125" style="9" customWidth="1"/>
    <col min="3334" max="3334" width="4.453125" style="9" bestFit="1" customWidth="1"/>
    <col min="3335" max="3335" width="1.36328125" style="9" customWidth="1"/>
    <col min="3336" max="3336" width="4.08984375" style="9" bestFit="1" customWidth="1"/>
    <col min="3337" max="3337" width="10.90625" style="9" bestFit="1" customWidth="1"/>
    <col min="3338" max="3338" width="4.26953125" style="9" bestFit="1" customWidth="1"/>
    <col min="3339" max="3339" width="1.36328125" style="9" customWidth="1"/>
    <col min="3340" max="3340" width="4.90625" style="9" bestFit="1" customWidth="1"/>
    <col min="3341" max="3341" width="2.6328125" style="9" customWidth="1"/>
    <col min="3342" max="3342" width="4.90625" style="9" bestFit="1" customWidth="1"/>
    <col min="3343" max="3343" width="1.36328125" style="9" customWidth="1"/>
    <col min="3344" max="3344" width="4.36328125" style="9" bestFit="1" customWidth="1"/>
    <col min="3345" max="3345" width="2.26953125" style="9" customWidth="1"/>
    <col min="3346" max="3346" width="4.26953125" style="9" bestFit="1" customWidth="1"/>
    <col min="3347" max="3347" width="1.36328125" style="9" customWidth="1"/>
    <col min="3348" max="3348" width="4.90625" style="9" bestFit="1" customWidth="1"/>
    <col min="3349" max="3349" width="2.6328125" style="9" customWidth="1"/>
    <col min="3350" max="3350" width="4.90625" style="9" bestFit="1" customWidth="1"/>
    <col min="3351" max="3351" width="1.26953125" style="9" customWidth="1"/>
    <col min="3352" max="3352" width="4.26953125" style="9" bestFit="1" customWidth="1"/>
    <col min="3353" max="3353" width="2.6328125" style="9" customWidth="1"/>
    <col min="3354" max="3354" width="4.7265625" style="9" bestFit="1" customWidth="1"/>
    <col min="3355" max="3355" width="1.453125" style="9" customWidth="1"/>
    <col min="3356" max="3356" width="4.26953125" style="9" bestFit="1" customWidth="1"/>
    <col min="3357" max="3357" width="2.6328125" style="9" customWidth="1"/>
    <col min="3358" max="3358" width="3" style="9" customWidth="1"/>
    <col min="3359" max="3359" width="3.36328125" style="9" customWidth="1"/>
    <col min="3360" max="3360" width="1.36328125" style="9" customWidth="1"/>
    <col min="3361" max="3361" width="4.26953125" style="9" bestFit="1" customWidth="1"/>
    <col min="3362" max="3363" width="2.6328125" style="9" customWidth="1"/>
    <col min="3364" max="3364" width="4.7265625" style="9" bestFit="1" customWidth="1"/>
    <col min="3365" max="3365" width="1.36328125" style="9" customWidth="1"/>
    <col min="3366" max="3366" width="4.26953125" style="9" bestFit="1" customWidth="1"/>
    <col min="3367" max="3368" width="2.90625" style="9" customWidth="1"/>
    <col min="3369" max="3369" width="4.26953125" style="9" bestFit="1" customWidth="1"/>
    <col min="3370" max="3370" width="1.36328125" style="9" customWidth="1"/>
    <col min="3371" max="3371" width="4.26953125" style="9" bestFit="1" customWidth="1"/>
    <col min="3372" max="3372" width="2.6328125" style="9" customWidth="1"/>
    <col min="3373" max="3373" width="4.7265625" style="9" bestFit="1" customWidth="1"/>
    <col min="3374" max="3374" width="1.36328125" style="9" customWidth="1"/>
    <col min="3375" max="3375" width="4.90625" style="9" bestFit="1" customWidth="1"/>
    <col min="3376" max="3376" width="2.6328125" style="9" customWidth="1"/>
    <col min="3377" max="3377" width="4.90625" style="9" bestFit="1" customWidth="1"/>
    <col min="3378" max="3378" width="1.6328125" style="9" customWidth="1"/>
    <col min="3379" max="3379" width="4.26953125" style="9" bestFit="1" customWidth="1"/>
    <col min="3380" max="3380" width="2.36328125" style="9" customWidth="1"/>
    <col min="3381" max="3381" width="4.26953125" style="9" bestFit="1" customWidth="1"/>
    <col min="3382" max="3382" width="1.36328125" style="9" customWidth="1"/>
    <col min="3383" max="3383" width="4.90625" style="9" bestFit="1" customWidth="1"/>
    <col min="3384" max="3384" width="2.6328125" style="9" customWidth="1"/>
    <col min="3385" max="3385" width="4.90625" style="9" bestFit="1" customWidth="1"/>
    <col min="3386" max="3386" width="1.36328125" style="9" customWidth="1"/>
    <col min="3387" max="3387" width="4.26953125" style="9" bestFit="1" customWidth="1"/>
    <col min="3388" max="3388" width="10.90625" style="9" bestFit="1" customWidth="1"/>
    <col min="3389" max="3389" width="4.08984375" style="9" bestFit="1" customWidth="1"/>
    <col min="3390" max="3390" width="1.36328125" style="9" customWidth="1"/>
    <col min="3391" max="3391" width="4.26953125" style="9" bestFit="1" customWidth="1"/>
    <col min="3392" max="3392" width="2.453125" style="9" customWidth="1"/>
    <col min="3393" max="3393" width="4.26953125" style="9" bestFit="1" customWidth="1"/>
    <col min="3394" max="3394" width="1.36328125" style="9" customWidth="1"/>
    <col min="3395" max="3395" width="4.08984375" style="9" bestFit="1" customWidth="1"/>
    <col min="3396" max="3396" width="2.36328125" style="9" customWidth="1"/>
    <col min="3397" max="3584" width="9" style="9"/>
    <col min="3585" max="3585" width="2.453125" style="9" customWidth="1"/>
    <col min="3586" max="3586" width="4.08984375" style="9" bestFit="1" customWidth="1"/>
    <col min="3587" max="3587" width="1.36328125" style="9" customWidth="1"/>
    <col min="3588" max="3588" width="4.26953125" style="9" bestFit="1" customWidth="1"/>
    <col min="3589" max="3589" width="2.6328125" style="9" customWidth="1"/>
    <col min="3590" max="3590" width="4.453125" style="9" bestFit="1" customWidth="1"/>
    <col min="3591" max="3591" width="1.36328125" style="9" customWidth="1"/>
    <col min="3592" max="3592" width="4.08984375" style="9" bestFit="1" customWidth="1"/>
    <col min="3593" max="3593" width="10.90625" style="9" bestFit="1" customWidth="1"/>
    <col min="3594" max="3594" width="4.26953125" style="9" bestFit="1" customWidth="1"/>
    <col min="3595" max="3595" width="1.36328125" style="9" customWidth="1"/>
    <col min="3596" max="3596" width="4.90625" style="9" bestFit="1" customWidth="1"/>
    <col min="3597" max="3597" width="2.6328125" style="9" customWidth="1"/>
    <col min="3598" max="3598" width="4.90625" style="9" bestFit="1" customWidth="1"/>
    <col min="3599" max="3599" width="1.36328125" style="9" customWidth="1"/>
    <col min="3600" max="3600" width="4.36328125" style="9" bestFit="1" customWidth="1"/>
    <col min="3601" max="3601" width="2.26953125" style="9" customWidth="1"/>
    <col min="3602" max="3602" width="4.26953125" style="9" bestFit="1" customWidth="1"/>
    <col min="3603" max="3603" width="1.36328125" style="9" customWidth="1"/>
    <col min="3604" max="3604" width="4.90625" style="9" bestFit="1" customWidth="1"/>
    <col min="3605" max="3605" width="2.6328125" style="9" customWidth="1"/>
    <col min="3606" max="3606" width="4.90625" style="9" bestFit="1" customWidth="1"/>
    <col min="3607" max="3607" width="1.26953125" style="9" customWidth="1"/>
    <col min="3608" max="3608" width="4.26953125" style="9" bestFit="1" customWidth="1"/>
    <col min="3609" max="3609" width="2.6328125" style="9" customWidth="1"/>
    <col min="3610" max="3610" width="4.7265625" style="9" bestFit="1" customWidth="1"/>
    <col min="3611" max="3611" width="1.453125" style="9" customWidth="1"/>
    <col min="3612" max="3612" width="4.26953125" style="9" bestFit="1" customWidth="1"/>
    <col min="3613" max="3613" width="2.6328125" style="9" customWidth="1"/>
    <col min="3614" max="3614" width="3" style="9" customWidth="1"/>
    <col min="3615" max="3615" width="3.36328125" style="9" customWidth="1"/>
    <col min="3616" max="3616" width="1.36328125" style="9" customWidth="1"/>
    <col min="3617" max="3617" width="4.26953125" style="9" bestFit="1" customWidth="1"/>
    <col min="3618" max="3619" width="2.6328125" style="9" customWidth="1"/>
    <col min="3620" max="3620" width="4.7265625" style="9" bestFit="1" customWidth="1"/>
    <col min="3621" max="3621" width="1.36328125" style="9" customWidth="1"/>
    <col min="3622" max="3622" width="4.26953125" style="9" bestFit="1" customWidth="1"/>
    <col min="3623" max="3624" width="2.90625" style="9" customWidth="1"/>
    <col min="3625" max="3625" width="4.26953125" style="9" bestFit="1" customWidth="1"/>
    <col min="3626" max="3626" width="1.36328125" style="9" customWidth="1"/>
    <col min="3627" max="3627" width="4.26953125" style="9" bestFit="1" customWidth="1"/>
    <col min="3628" max="3628" width="2.6328125" style="9" customWidth="1"/>
    <col min="3629" max="3629" width="4.7265625" style="9" bestFit="1" customWidth="1"/>
    <col min="3630" max="3630" width="1.36328125" style="9" customWidth="1"/>
    <col min="3631" max="3631" width="4.90625" style="9" bestFit="1" customWidth="1"/>
    <col min="3632" max="3632" width="2.6328125" style="9" customWidth="1"/>
    <col min="3633" max="3633" width="4.90625" style="9" bestFit="1" customWidth="1"/>
    <col min="3634" max="3634" width="1.6328125" style="9" customWidth="1"/>
    <col min="3635" max="3635" width="4.26953125" style="9" bestFit="1" customWidth="1"/>
    <col min="3636" max="3636" width="2.36328125" style="9" customWidth="1"/>
    <col min="3637" max="3637" width="4.26953125" style="9" bestFit="1" customWidth="1"/>
    <col min="3638" max="3638" width="1.36328125" style="9" customWidth="1"/>
    <col min="3639" max="3639" width="4.90625" style="9" bestFit="1" customWidth="1"/>
    <col min="3640" max="3640" width="2.6328125" style="9" customWidth="1"/>
    <col min="3641" max="3641" width="4.90625" style="9" bestFit="1" customWidth="1"/>
    <col min="3642" max="3642" width="1.36328125" style="9" customWidth="1"/>
    <col min="3643" max="3643" width="4.26953125" style="9" bestFit="1" customWidth="1"/>
    <col min="3644" max="3644" width="10.90625" style="9" bestFit="1" customWidth="1"/>
    <col min="3645" max="3645" width="4.08984375" style="9" bestFit="1" customWidth="1"/>
    <col min="3646" max="3646" width="1.36328125" style="9" customWidth="1"/>
    <col min="3647" max="3647" width="4.26953125" style="9" bestFit="1" customWidth="1"/>
    <col min="3648" max="3648" width="2.453125" style="9" customWidth="1"/>
    <col min="3649" max="3649" width="4.26953125" style="9" bestFit="1" customWidth="1"/>
    <col min="3650" max="3650" width="1.36328125" style="9" customWidth="1"/>
    <col min="3651" max="3651" width="4.08984375" style="9" bestFit="1" customWidth="1"/>
    <col min="3652" max="3652" width="2.36328125" style="9" customWidth="1"/>
    <col min="3653" max="3840" width="9" style="9"/>
    <col min="3841" max="3841" width="2.453125" style="9" customWidth="1"/>
    <col min="3842" max="3842" width="4.08984375" style="9" bestFit="1" customWidth="1"/>
    <col min="3843" max="3843" width="1.36328125" style="9" customWidth="1"/>
    <col min="3844" max="3844" width="4.26953125" style="9" bestFit="1" customWidth="1"/>
    <col min="3845" max="3845" width="2.6328125" style="9" customWidth="1"/>
    <col min="3846" max="3846" width="4.453125" style="9" bestFit="1" customWidth="1"/>
    <col min="3847" max="3847" width="1.36328125" style="9" customWidth="1"/>
    <col min="3848" max="3848" width="4.08984375" style="9" bestFit="1" customWidth="1"/>
    <col min="3849" max="3849" width="10.90625" style="9" bestFit="1" customWidth="1"/>
    <col min="3850" max="3850" width="4.26953125" style="9" bestFit="1" customWidth="1"/>
    <col min="3851" max="3851" width="1.36328125" style="9" customWidth="1"/>
    <col min="3852" max="3852" width="4.90625" style="9" bestFit="1" customWidth="1"/>
    <col min="3853" max="3853" width="2.6328125" style="9" customWidth="1"/>
    <col min="3854" max="3854" width="4.90625" style="9" bestFit="1" customWidth="1"/>
    <col min="3855" max="3855" width="1.36328125" style="9" customWidth="1"/>
    <col min="3856" max="3856" width="4.36328125" style="9" bestFit="1" customWidth="1"/>
    <col min="3857" max="3857" width="2.26953125" style="9" customWidth="1"/>
    <col min="3858" max="3858" width="4.26953125" style="9" bestFit="1" customWidth="1"/>
    <col min="3859" max="3859" width="1.36328125" style="9" customWidth="1"/>
    <col min="3860" max="3860" width="4.90625" style="9" bestFit="1" customWidth="1"/>
    <col min="3861" max="3861" width="2.6328125" style="9" customWidth="1"/>
    <col min="3862" max="3862" width="4.90625" style="9" bestFit="1" customWidth="1"/>
    <col min="3863" max="3863" width="1.26953125" style="9" customWidth="1"/>
    <col min="3864" max="3864" width="4.26953125" style="9" bestFit="1" customWidth="1"/>
    <col min="3865" max="3865" width="2.6328125" style="9" customWidth="1"/>
    <col min="3866" max="3866" width="4.7265625" style="9" bestFit="1" customWidth="1"/>
    <col min="3867" max="3867" width="1.453125" style="9" customWidth="1"/>
    <col min="3868" max="3868" width="4.26953125" style="9" bestFit="1" customWidth="1"/>
    <col min="3869" max="3869" width="2.6328125" style="9" customWidth="1"/>
    <col min="3870" max="3870" width="3" style="9" customWidth="1"/>
    <col min="3871" max="3871" width="3.36328125" style="9" customWidth="1"/>
    <col min="3872" max="3872" width="1.36328125" style="9" customWidth="1"/>
    <col min="3873" max="3873" width="4.26953125" style="9" bestFit="1" customWidth="1"/>
    <col min="3874" max="3875" width="2.6328125" style="9" customWidth="1"/>
    <col min="3876" max="3876" width="4.7265625" style="9" bestFit="1" customWidth="1"/>
    <col min="3877" max="3877" width="1.36328125" style="9" customWidth="1"/>
    <col min="3878" max="3878" width="4.26953125" style="9" bestFit="1" customWidth="1"/>
    <col min="3879" max="3880" width="2.90625" style="9" customWidth="1"/>
    <col min="3881" max="3881" width="4.26953125" style="9" bestFit="1" customWidth="1"/>
    <col min="3882" max="3882" width="1.36328125" style="9" customWidth="1"/>
    <col min="3883" max="3883" width="4.26953125" style="9" bestFit="1" customWidth="1"/>
    <col min="3884" max="3884" width="2.6328125" style="9" customWidth="1"/>
    <col min="3885" max="3885" width="4.7265625" style="9" bestFit="1" customWidth="1"/>
    <col min="3886" max="3886" width="1.36328125" style="9" customWidth="1"/>
    <col min="3887" max="3887" width="4.90625" style="9" bestFit="1" customWidth="1"/>
    <col min="3888" max="3888" width="2.6328125" style="9" customWidth="1"/>
    <col min="3889" max="3889" width="4.90625" style="9" bestFit="1" customWidth="1"/>
    <col min="3890" max="3890" width="1.6328125" style="9" customWidth="1"/>
    <col min="3891" max="3891" width="4.26953125" style="9" bestFit="1" customWidth="1"/>
    <col min="3892" max="3892" width="2.36328125" style="9" customWidth="1"/>
    <col min="3893" max="3893" width="4.26953125" style="9" bestFit="1" customWidth="1"/>
    <col min="3894" max="3894" width="1.36328125" style="9" customWidth="1"/>
    <col min="3895" max="3895" width="4.90625" style="9" bestFit="1" customWidth="1"/>
    <col min="3896" max="3896" width="2.6328125" style="9" customWidth="1"/>
    <col min="3897" max="3897" width="4.90625" style="9" bestFit="1" customWidth="1"/>
    <col min="3898" max="3898" width="1.36328125" style="9" customWidth="1"/>
    <col min="3899" max="3899" width="4.26953125" style="9" bestFit="1" customWidth="1"/>
    <col min="3900" max="3900" width="10.90625" style="9" bestFit="1" customWidth="1"/>
    <col min="3901" max="3901" width="4.08984375" style="9" bestFit="1" customWidth="1"/>
    <col min="3902" max="3902" width="1.36328125" style="9" customWidth="1"/>
    <col min="3903" max="3903" width="4.26953125" style="9" bestFit="1" customWidth="1"/>
    <col min="3904" max="3904" width="2.453125" style="9" customWidth="1"/>
    <col min="3905" max="3905" width="4.26953125" style="9" bestFit="1" customWidth="1"/>
    <col min="3906" max="3906" width="1.36328125" style="9" customWidth="1"/>
    <col min="3907" max="3907" width="4.08984375" style="9" bestFit="1" customWidth="1"/>
    <col min="3908" max="3908" width="2.36328125" style="9" customWidth="1"/>
    <col min="3909" max="4096" width="9" style="9"/>
    <col min="4097" max="4097" width="2.453125" style="9" customWidth="1"/>
    <col min="4098" max="4098" width="4.08984375" style="9" bestFit="1" customWidth="1"/>
    <col min="4099" max="4099" width="1.36328125" style="9" customWidth="1"/>
    <col min="4100" max="4100" width="4.26953125" style="9" bestFit="1" customWidth="1"/>
    <col min="4101" max="4101" width="2.6328125" style="9" customWidth="1"/>
    <col min="4102" max="4102" width="4.453125" style="9" bestFit="1" customWidth="1"/>
    <col min="4103" max="4103" width="1.36328125" style="9" customWidth="1"/>
    <col min="4104" max="4104" width="4.08984375" style="9" bestFit="1" customWidth="1"/>
    <col min="4105" max="4105" width="10.90625" style="9" bestFit="1" customWidth="1"/>
    <col min="4106" max="4106" width="4.26953125" style="9" bestFit="1" customWidth="1"/>
    <col min="4107" max="4107" width="1.36328125" style="9" customWidth="1"/>
    <col min="4108" max="4108" width="4.90625" style="9" bestFit="1" customWidth="1"/>
    <col min="4109" max="4109" width="2.6328125" style="9" customWidth="1"/>
    <col min="4110" max="4110" width="4.90625" style="9" bestFit="1" customWidth="1"/>
    <col min="4111" max="4111" width="1.36328125" style="9" customWidth="1"/>
    <col min="4112" max="4112" width="4.36328125" style="9" bestFit="1" customWidth="1"/>
    <col min="4113" max="4113" width="2.26953125" style="9" customWidth="1"/>
    <col min="4114" max="4114" width="4.26953125" style="9" bestFit="1" customWidth="1"/>
    <col min="4115" max="4115" width="1.36328125" style="9" customWidth="1"/>
    <col min="4116" max="4116" width="4.90625" style="9" bestFit="1" customWidth="1"/>
    <col min="4117" max="4117" width="2.6328125" style="9" customWidth="1"/>
    <col min="4118" max="4118" width="4.90625" style="9" bestFit="1" customWidth="1"/>
    <col min="4119" max="4119" width="1.26953125" style="9" customWidth="1"/>
    <col min="4120" max="4120" width="4.26953125" style="9" bestFit="1" customWidth="1"/>
    <col min="4121" max="4121" width="2.6328125" style="9" customWidth="1"/>
    <col min="4122" max="4122" width="4.7265625" style="9" bestFit="1" customWidth="1"/>
    <col min="4123" max="4123" width="1.453125" style="9" customWidth="1"/>
    <col min="4124" max="4124" width="4.26953125" style="9" bestFit="1" customWidth="1"/>
    <col min="4125" max="4125" width="2.6328125" style="9" customWidth="1"/>
    <col min="4126" max="4126" width="3" style="9" customWidth="1"/>
    <col min="4127" max="4127" width="3.36328125" style="9" customWidth="1"/>
    <col min="4128" max="4128" width="1.36328125" style="9" customWidth="1"/>
    <col min="4129" max="4129" width="4.26953125" style="9" bestFit="1" customWidth="1"/>
    <col min="4130" max="4131" width="2.6328125" style="9" customWidth="1"/>
    <col min="4132" max="4132" width="4.7265625" style="9" bestFit="1" customWidth="1"/>
    <col min="4133" max="4133" width="1.36328125" style="9" customWidth="1"/>
    <col min="4134" max="4134" width="4.26953125" style="9" bestFit="1" customWidth="1"/>
    <col min="4135" max="4136" width="2.90625" style="9" customWidth="1"/>
    <col min="4137" max="4137" width="4.26953125" style="9" bestFit="1" customWidth="1"/>
    <col min="4138" max="4138" width="1.36328125" style="9" customWidth="1"/>
    <col min="4139" max="4139" width="4.26953125" style="9" bestFit="1" customWidth="1"/>
    <col min="4140" max="4140" width="2.6328125" style="9" customWidth="1"/>
    <col min="4141" max="4141" width="4.7265625" style="9" bestFit="1" customWidth="1"/>
    <col min="4142" max="4142" width="1.36328125" style="9" customWidth="1"/>
    <col min="4143" max="4143" width="4.90625" style="9" bestFit="1" customWidth="1"/>
    <col min="4144" max="4144" width="2.6328125" style="9" customWidth="1"/>
    <col min="4145" max="4145" width="4.90625" style="9" bestFit="1" customWidth="1"/>
    <col min="4146" max="4146" width="1.6328125" style="9" customWidth="1"/>
    <col min="4147" max="4147" width="4.26953125" style="9" bestFit="1" customWidth="1"/>
    <col min="4148" max="4148" width="2.36328125" style="9" customWidth="1"/>
    <col min="4149" max="4149" width="4.26953125" style="9" bestFit="1" customWidth="1"/>
    <col min="4150" max="4150" width="1.36328125" style="9" customWidth="1"/>
    <col min="4151" max="4151" width="4.90625" style="9" bestFit="1" customWidth="1"/>
    <col min="4152" max="4152" width="2.6328125" style="9" customWidth="1"/>
    <col min="4153" max="4153" width="4.90625" style="9" bestFit="1" customWidth="1"/>
    <col min="4154" max="4154" width="1.36328125" style="9" customWidth="1"/>
    <col min="4155" max="4155" width="4.26953125" style="9" bestFit="1" customWidth="1"/>
    <col min="4156" max="4156" width="10.90625" style="9" bestFit="1" customWidth="1"/>
    <col min="4157" max="4157" width="4.08984375" style="9" bestFit="1" customWidth="1"/>
    <col min="4158" max="4158" width="1.36328125" style="9" customWidth="1"/>
    <col min="4159" max="4159" width="4.26953125" style="9" bestFit="1" customWidth="1"/>
    <col min="4160" max="4160" width="2.453125" style="9" customWidth="1"/>
    <col min="4161" max="4161" width="4.26953125" style="9" bestFit="1" customWidth="1"/>
    <col min="4162" max="4162" width="1.36328125" style="9" customWidth="1"/>
    <col min="4163" max="4163" width="4.08984375" style="9" bestFit="1" customWidth="1"/>
    <col min="4164" max="4164" width="2.36328125" style="9" customWidth="1"/>
    <col min="4165" max="4352" width="9" style="9"/>
    <col min="4353" max="4353" width="2.453125" style="9" customWidth="1"/>
    <col min="4354" max="4354" width="4.08984375" style="9" bestFit="1" customWidth="1"/>
    <col min="4355" max="4355" width="1.36328125" style="9" customWidth="1"/>
    <col min="4356" max="4356" width="4.26953125" style="9" bestFit="1" customWidth="1"/>
    <col min="4357" max="4357" width="2.6328125" style="9" customWidth="1"/>
    <col min="4358" max="4358" width="4.453125" style="9" bestFit="1" customWidth="1"/>
    <col min="4359" max="4359" width="1.36328125" style="9" customWidth="1"/>
    <col min="4360" max="4360" width="4.08984375" style="9" bestFit="1" customWidth="1"/>
    <col min="4361" max="4361" width="10.90625" style="9" bestFit="1" customWidth="1"/>
    <col min="4362" max="4362" width="4.26953125" style="9" bestFit="1" customWidth="1"/>
    <col min="4363" max="4363" width="1.36328125" style="9" customWidth="1"/>
    <col min="4364" max="4364" width="4.90625" style="9" bestFit="1" customWidth="1"/>
    <col min="4365" max="4365" width="2.6328125" style="9" customWidth="1"/>
    <col min="4366" max="4366" width="4.90625" style="9" bestFit="1" customWidth="1"/>
    <col min="4367" max="4367" width="1.36328125" style="9" customWidth="1"/>
    <col min="4368" max="4368" width="4.36328125" style="9" bestFit="1" customWidth="1"/>
    <col min="4369" max="4369" width="2.26953125" style="9" customWidth="1"/>
    <col min="4370" max="4370" width="4.26953125" style="9" bestFit="1" customWidth="1"/>
    <col min="4371" max="4371" width="1.36328125" style="9" customWidth="1"/>
    <col min="4372" max="4372" width="4.90625" style="9" bestFit="1" customWidth="1"/>
    <col min="4373" max="4373" width="2.6328125" style="9" customWidth="1"/>
    <col min="4374" max="4374" width="4.90625" style="9" bestFit="1" customWidth="1"/>
    <col min="4375" max="4375" width="1.26953125" style="9" customWidth="1"/>
    <col min="4376" max="4376" width="4.26953125" style="9" bestFit="1" customWidth="1"/>
    <col min="4377" max="4377" width="2.6328125" style="9" customWidth="1"/>
    <col min="4378" max="4378" width="4.7265625" style="9" bestFit="1" customWidth="1"/>
    <col min="4379" max="4379" width="1.453125" style="9" customWidth="1"/>
    <col min="4380" max="4380" width="4.26953125" style="9" bestFit="1" customWidth="1"/>
    <col min="4381" max="4381" width="2.6328125" style="9" customWidth="1"/>
    <col min="4382" max="4382" width="3" style="9" customWidth="1"/>
    <col min="4383" max="4383" width="3.36328125" style="9" customWidth="1"/>
    <col min="4384" max="4384" width="1.36328125" style="9" customWidth="1"/>
    <col min="4385" max="4385" width="4.26953125" style="9" bestFit="1" customWidth="1"/>
    <col min="4386" max="4387" width="2.6328125" style="9" customWidth="1"/>
    <col min="4388" max="4388" width="4.7265625" style="9" bestFit="1" customWidth="1"/>
    <col min="4389" max="4389" width="1.36328125" style="9" customWidth="1"/>
    <col min="4390" max="4390" width="4.26953125" style="9" bestFit="1" customWidth="1"/>
    <col min="4391" max="4392" width="2.90625" style="9" customWidth="1"/>
    <col min="4393" max="4393" width="4.26953125" style="9" bestFit="1" customWidth="1"/>
    <col min="4394" max="4394" width="1.36328125" style="9" customWidth="1"/>
    <col min="4395" max="4395" width="4.26953125" style="9" bestFit="1" customWidth="1"/>
    <col min="4396" max="4396" width="2.6328125" style="9" customWidth="1"/>
    <col min="4397" max="4397" width="4.7265625" style="9" bestFit="1" customWidth="1"/>
    <col min="4398" max="4398" width="1.36328125" style="9" customWidth="1"/>
    <col min="4399" max="4399" width="4.90625" style="9" bestFit="1" customWidth="1"/>
    <col min="4400" max="4400" width="2.6328125" style="9" customWidth="1"/>
    <col min="4401" max="4401" width="4.90625" style="9" bestFit="1" customWidth="1"/>
    <col min="4402" max="4402" width="1.6328125" style="9" customWidth="1"/>
    <col min="4403" max="4403" width="4.26953125" style="9" bestFit="1" customWidth="1"/>
    <col min="4404" max="4404" width="2.36328125" style="9" customWidth="1"/>
    <col min="4405" max="4405" width="4.26953125" style="9" bestFit="1" customWidth="1"/>
    <col min="4406" max="4406" width="1.36328125" style="9" customWidth="1"/>
    <col min="4407" max="4407" width="4.90625" style="9" bestFit="1" customWidth="1"/>
    <col min="4408" max="4408" width="2.6328125" style="9" customWidth="1"/>
    <col min="4409" max="4409" width="4.90625" style="9" bestFit="1" customWidth="1"/>
    <col min="4410" max="4410" width="1.36328125" style="9" customWidth="1"/>
    <col min="4411" max="4411" width="4.26953125" style="9" bestFit="1" customWidth="1"/>
    <col min="4412" max="4412" width="10.90625" style="9" bestFit="1" customWidth="1"/>
    <col min="4413" max="4413" width="4.08984375" style="9" bestFit="1" customWidth="1"/>
    <col min="4414" max="4414" width="1.36328125" style="9" customWidth="1"/>
    <col min="4415" max="4415" width="4.26953125" style="9" bestFit="1" customWidth="1"/>
    <col min="4416" max="4416" width="2.453125" style="9" customWidth="1"/>
    <col min="4417" max="4417" width="4.26953125" style="9" bestFit="1" customWidth="1"/>
    <col min="4418" max="4418" width="1.36328125" style="9" customWidth="1"/>
    <col min="4419" max="4419" width="4.08984375" style="9" bestFit="1" customWidth="1"/>
    <col min="4420" max="4420" width="2.36328125" style="9" customWidth="1"/>
    <col min="4421" max="4608" width="9" style="9"/>
    <col min="4609" max="4609" width="2.453125" style="9" customWidth="1"/>
    <col min="4610" max="4610" width="4.08984375" style="9" bestFit="1" customWidth="1"/>
    <col min="4611" max="4611" width="1.36328125" style="9" customWidth="1"/>
    <col min="4612" max="4612" width="4.26953125" style="9" bestFit="1" customWidth="1"/>
    <col min="4613" max="4613" width="2.6328125" style="9" customWidth="1"/>
    <col min="4614" max="4614" width="4.453125" style="9" bestFit="1" customWidth="1"/>
    <col min="4615" max="4615" width="1.36328125" style="9" customWidth="1"/>
    <col min="4616" max="4616" width="4.08984375" style="9" bestFit="1" customWidth="1"/>
    <col min="4617" max="4617" width="10.90625" style="9" bestFit="1" customWidth="1"/>
    <col min="4618" max="4618" width="4.26953125" style="9" bestFit="1" customWidth="1"/>
    <col min="4619" max="4619" width="1.36328125" style="9" customWidth="1"/>
    <col min="4620" max="4620" width="4.90625" style="9" bestFit="1" customWidth="1"/>
    <col min="4621" max="4621" width="2.6328125" style="9" customWidth="1"/>
    <col min="4622" max="4622" width="4.90625" style="9" bestFit="1" customWidth="1"/>
    <col min="4623" max="4623" width="1.36328125" style="9" customWidth="1"/>
    <col min="4624" max="4624" width="4.36328125" style="9" bestFit="1" customWidth="1"/>
    <col min="4625" max="4625" width="2.26953125" style="9" customWidth="1"/>
    <col min="4626" max="4626" width="4.26953125" style="9" bestFit="1" customWidth="1"/>
    <col min="4627" max="4627" width="1.36328125" style="9" customWidth="1"/>
    <col min="4628" max="4628" width="4.90625" style="9" bestFit="1" customWidth="1"/>
    <col min="4629" max="4629" width="2.6328125" style="9" customWidth="1"/>
    <col min="4630" max="4630" width="4.90625" style="9" bestFit="1" customWidth="1"/>
    <col min="4631" max="4631" width="1.26953125" style="9" customWidth="1"/>
    <col min="4632" max="4632" width="4.26953125" style="9" bestFit="1" customWidth="1"/>
    <col min="4633" max="4633" width="2.6328125" style="9" customWidth="1"/>
    <col min="4634" max="4634" width="4.7265625" style="9" bestFit="1" customWidth="1"/>
    <col min="4635" max="4635" width="1.453125" style="9" customWidth="1"/>
    <col min="4636" max="4636" width="4.26953125" style="9" bestFit="1" customWidth="1"/>
    <col min="4637" max="4637" width="2.6328125" style="9" customWidth="1"/>
    <col min="4638" max="4638" width="3" style="9" customWidth="1"/>
    <col min="4639" max="4639" width="3.36328125" style="9" customWidth="1"/>
    <col min="4640" max="4640" width="1.36328125" style="9" customWidth="1"/>
    <col min="4641" max="4641" width="4.26953125" style="9" bestFit="1" customWidth="1"/>
    <col min="4642" max="4643" width="2.6328125" style="9" customWidth="1"/>
    <col min="4644" max="4644" width="4.7265625" style="9" bestFit="1" customWidth="1"/>
    <col min="4645" max="4645" width="1.36328125" style="9" customWidth="1"/>
    <col min="4646" max="4646" width="4.26953125" style="9" bestFit="1" customWidth="1"/>
    <col min="4647" max="4648" width="2.90625" style="9" customWidth="1"/>
    <col min="4649" max="4649" width="4.26953125" style="9" bestFit="1" customWidth="1"/>
    <col min="4650" max="4650" width="1.36328125" style="9" customWidth="1"/>
    <col min="4651" max="4651" width="4.26953125" style="9" bestFit="1" customWidth="1"/>
    <col min="4652" max="4652" width="2.6328125" style="9" customWidth="1"/>
    <col min="4653" max="4653" width="4.7265625" style="9" bestFit="1" customWidth="1"/>
    <col min="4654" max="4654" width="1.36328125" style="9" customWidth="1"/>
    <col min="4655" max="4655" width="4.90625" style="9" bestFit="1" customWidth="1"/>
    <col min="4656" max="4656" width="2.6328125" style="9" customWidth="1"/>
    <col min="4657" max="4657" width="4.90625" style="9" bestFit="1" customWidth="1"/>
    <col min="4658" max="4658" width="1.6328125" style="9" customWidth="1"/>
    <col min="4659" max="4659" width="4.26953125" style="9" bestFit="1" customWidth="1"/>
    <col min="4660" max="4660" width="2.36328125" style="9" customWidth="1"/>
    <col min="4661" max="4661" width="4.26953125" style="9" bestFit="1" customWidth="1"/>
    <col min="4662" max="4662" width="1.36328125" style="9" customWidth="1"/>
    <col min="4663" max="4663" width="4.90625" style="9" bestFit="1" customWidth="1"/>
    <col min="4664" max="4664" width="2.6328125" style="9" customWidth="1"/>
    <col min="4665" max="4665" width="4.90625" style="9" bestFit="1" customWidth="1"/>
    <col min="4666" max="4666" width="1.36328125" style="9" customWidth="1"/>
    <col min="4667" max="4667" width="4.26953125" style="9" bestFit="1" customWidth="1"/>
    <col min="4668" max="4668" width="10.90625" style="9" bestFit="1" customWidth="1"/>
    <col min="4669" max="4669" width="4.08984375" style="9" bestFit="1" customWidth="1"/>
    <col min="4670" max="4670" width="1.36328125" style="9" customWidth="1"/>
    <col min="4671" max="4671" width="4.26953125" style="9" bestFit="1" customWidth="1"/>
    <col min="4672" max="4672" width="2.453125" style="9" customWidth="1"/>
    <col min="4673" max="4673" width="4.26953125" style="9" bestFit="1" customWidth="1"/>
    <col min="4674" max="4674" width="1.36328125" style="9" customWidth="1"/>
    <col min="4675" max="4675" width="4.08984375" style="9" bestFit="1" customWidth="1"/>
    <col min="4676" max="4676" width="2.36328125" style="9" customWidth="1"/>
    <col min="4677" max="4864" width="9" style="9"/>
    <col min="4865" max="4865" width="2.453125" style="9" customWidth="1"/>
    <col min="4866" max="4866" width="4.08984375" style="9" bestFit="1" customWidth="1"/>
    <col min="4867" max="4867" width="1.36328125" style="9" customWidth="1"/>
    <col min="4868" max="4868" width="4.26953125" style="9" bestFit="1" customWidth="1"/>
    <col min="4869" max="4869" width="2.6328125" style="9" customWidth="1"/>
    <col min="4870" max="4870" width="4.453125" style="9" bestFit="1" customWidth="1"/>
    <col min="4871" max="4871" width="1.36328125" style="9" customWidth="1"/>
    <col min="4872" max="4872" width="4.08984375" style="9" bestFit="1" customWidth="1"/>
    <col min="4873" max="4873" width="10.90625" style="9" bestFit="1" customWidth="1"/>
    <col min="4874" max="4874" width="4.26953125" style="9" bestFit="1" customWidth="1"/>
    <col min="4875" max="4875" width="1.36328125" style="9" customWidth="1"/>
    <col min="4876" max="4876" width="4.90625" style="9" bestFit="1" customWidth="1"/>
    <col min="4877" max="4877" width="2.6328125" style="9" customWidth="1"/>
    <col min="4878" max="4878" width="4.90625" style="9" bestFit="1" customWidth="1"/>
    <col min="4879" max="4879" width="1.36328125" style="9" customWidth="1"/>
    <col min="4880" max="4880" width="4.36328125" style="9" bestFit="1" customWidth="1"/>
    <col min="4881" max="4881" width="2.26953125" style="9" customWidth="1"/>
    <col min="4882" max="4882" width="4.26953125" style="9" bestFit="1" customWidth="1"/>
    <col min="4883" max="4883" width="1.36328125" style="9" customWidth="1"/>
    <col min="4884" max="4884" width="4.90625" style="9" bestFit="1" customWidth="1"/>
    <col min="4885" max="4885" width="2.6328125" style="9" customWidth="1"/>
    <col min="4886" max="4886" width="4.90625" style="9" bestFit="1" customWidth="1"/>
    <col min="4887" max="4887" width="1.26953125" style="9" customWidth="1"/>
    <col min="4888" max="4888" width="4.26953125" style="9" bestFit="1" customWidth="1"/>
    <col min="4889" max="4889" width="2.6328125" style="9" customWidth="1"/>
    <col min="4890" max="4890" width="4.7265625" style="9" bestFit="1" customWidth="1"/>
    <col min="4891" max="4891" width="1.453125" style="9" customWidth="1"/>
    <col min="4892" max="4892" width="4.26953125" style="9" bestFit="1" customWidth="1"/>
    <col min="4893" max="4893" width="2.6328125" style="9" customWidth="1"/>
    <col min="4894" max="4894" width="3" style="9" customWidth="1"/>
    <col min="4895" max="4895" width="3.36328125" style="9" customWidth="1"/>
    <col min="4896" max="4896" width="1.36328125" style="9" customWidth="1"/>
    <col min="4897" max="4897" width="4.26953125" style="9" bestFit="1" customWidth="1"/>
    <col min="4898" max="4899" width="2.6328125" style="9" customWidth="1"/>
    <col min="4900" max="4900" width="4.7265625" style="9" bestFit="1" customWidth="1"/>
    <col min="4901" max="4901" width="1.36328125" style="9" customWidth="1"/>
    <col min="4902" max="4902" width="4.26953125" style="9" bestFit="1" customWidth="1"/>
    <col min="4903" max="4904" width="2.90625" style="9" customWidth="1"/>
    <col min="4905" max="4905" width="4.26953125" style="9" bestFit="1" customWidth="1"/>
    <col min="4906" max="4906" width="1.36328125" style="9" customWidth="1"/>
    <col min="4907" max="4907" width="4.26953125" style="9" bestFit="1" customWidth="1"/>
    <col min="4908" max="4908" width="2.6328125" style="9" customWidth="1"/>
    <col min="4909" max="4909" width="4.7265625" style="9" bestFit="1" customWidth="1"/>
    <col min="4910" max="4910" width="1.36328125" style="9" customWidth="1"/>
    <col min="4911" max="4911" width="4.90625" style="9" bestFit="1" customWidth="1"/>
    <col min="4912" max="4912" width="2.6328125" style="9" customWidth="1"/>
    <col min="4913" max="4913" width="4.90625" style="9" bestFit="1" customWidth="1"/>
    <col min="4914" max="4914" width="1.6328125" style="9" customWidth="1"/>
    <col min="4915" max="4915" width="4.26953125" style="9" bestFit="1" customWidth="1"/>
    <col min="4916" max="4916" width="2.36328125" style="9" customWidth="1"/>
    <col min="4917" max="4917" width="4.26953125" style="9" bestFit="1" customWidth="1"/>
    <col min="4918" max="4918" width="1.36328125" style="9" customWidth="1"/>
    <col min="4919" max="4919" width="4.90625" style="9" bestFit="1" customWidth="1"/>
    <col min="4920" max="4920" width="2.6328125" style="9" customWidth="1"/>
    <col min="4921" max="4921" width="4.90625" style="9" bestFit="1" customWidth="1"/>
    <col min="4922" max="4922" width="1.36328125" style="9" customWidth="1"/>
    <col min="4923" max="4923" width="4.26953125" style="9" bestFit="1" customWidth="1"/>
    <col min="4924" max="4924" width="10.90625" style="9" bestFit="1" customWidth="1"/>
    <col min="4925" max="4925" width="4.08984375" style="9" bestFit="1" customWidth="1"/>
    <col min="4926" max="4926" width="1.36328125" style="9" customWidth="1"/>
    <col min="4927" max="4927" width="4.26953125" style="9" bestFit="1" customWidth="1"/>
    <col min="4928" max="4928" width="2.453125" style="9" customWidth="1"/>
    <col min="4929" max="4929" width="4.26953125" style="9" bestFit="1" customWidth="1"/>
    <col min="4930" max="4930" width="1.36328125" style="9" customWidth="1"/>
    <col min="4931" max="4931" width="4.08984375" style="9" bestFit="1" customWidth="1"/>
    <col min="4932" max="4932" width="2.36328125" style="9" customWidth="1"/>
    <col min="4933" max="5120" width="9" style="9"/>
    <col min="5121" max="5121" width="2.453125" style="9" customWidth="1"/>
    <col min="5122" max="5122" width="4.08984375" style="9" bestFit="1" customWidth="1"/>
    <col min="5123" max="5123" width="1.36328125" style="9" customWidth="1"/>
    <col min="5124" max="5124" width="4.26953125" style="9" bestFit="1" customWidth="1"/>
    <col min="5125" max="5125" width="2.6328125" style="9" customWidth="1"/>
    <col min="5126" max="5126" width="4.453125" style="9" bestFit="1" customWidth="1"/>
    <col min="5127" max="5127" width="1.36328125" style="9" customWidth="1"/>
    <col min="5128" max="5128" width="4.08984375" style="9" bestFit="1" customWidth="1"/>
    <col min="5129" max="5129" width="10.90625" style="9" bestFit="1" customWidth="1"/>
    <col min="5130" max="5130" width="4.26953125" style="9" bestFit="1" customWidth="1"/>
    <col min="5131" max="5131" width="1.36328125" style="9" customWidth="1"/>
    <col min="5132" max="5132" width="4.90625" style="9" bestFit="1" customWidth="1"/>
    <col min="5133" max="5133" width="2.6328125" style="9" customWidth="1"/>
    <col min="5134" max="5134" width="4.90625" style="9" bestFit="1" customWidth="1"/>
    <col min="5135" max="5135" width="1.36328125" style="9" customWidth="1"/>
    <col min="5136" max="5136" width="4.36328125" style="9" bestFit="1" customWidth="1"/>
    <col min="5137" max="5137" width="2.26953125" style="9" customWidth="1"/>
    <col min="5138" max="5138" width="4.26953125" style="9" bestFit="1" customWidth="1"/>
    <col min="5139" max="5139" width="1.36328125" style="9" customWidth="1"/>
    <col min="5140" max="5140" width="4.90625" style="9" bestFit="1" customWidth="1"/>
    <col min="5141" max="5141" width="2.6328125" style="9" customWidth="1"/>
    <col min="5142" max="5142" width="4.90625" style="9" bestFit="1" customWidth="1"/>
    <col min="5143" max="5143" width="1.26953125" style="9" customWidth="1"/>
    <col min="5144" max="5144" width="4.26953125" style="9" bestFit="1" customWidth="1"/>
    <col min="5145" max="5145" width="2.6328125" style="9" customWidth="1"/>
    <col min="5146" max="5146" width="4.7265625" style="9" bestFit="1" customWidth="1"/>
    <col min="5147" max="5147" width="1.453125" style="9" customWidth="1"/>
    <col min="5148" max="5148" width="4.26953125" style="9" bestFit="1" customWidth="1"/>
    <col min="5149" max="5149" width="2.6328125" style="9" customWidth="1"/>
    <col min="5150" max="5150" width="3" style="9" customWidth="1"/>
    <col min="5151" max="5151" width="3.36328125" style="9" customWidth="1"/>
    <col min="5152" max="5152" width="1.36328125" style="9" customWidth="1"/>
    <col min="5153" max="5153" width="4.26953125" style="9" bestFit="1" customWidth="1"/>
    <col min="5154" max="5155" width="2.6328125" style="9" customWidth="1"/>
    <col min="5156" max="5156" width="4.7265625" style="9" bestFit="1" customWidth="1"/>
    <col min="5157" max="5157" width="1.36328125" style="9" customWidth="1"/>
    <col min="5158" max="5158" width="4.26953125" style="9" bestFit="1" customWidth="1"/>
    <col min="5159" max="5160" width="2.90625" style="9" customWidth="1"/>
    <col min="5161" max="5161" width="4.26953125" style="9" bestFit="1" customWidth="1"/>
    <col min="5162" max="5162" width="1.36328125" style="9" customWidth="1"/>
    <col min="5163" max="5163" width="4.26953125" style="9" bestFit="1" customWidth="1"/>
    <col min="5164" max="5164" width="2.6328125" style="9" customWidth="1"/>
    <col min="5165" max="5165" width="4.7265625" style="9" bestFit="1" customWidth="1"/>
    <col min="5166" max="5166" width="1.36328125" style="9" customWidth="1"/>
    <col min="5167" max="5167" width="4.90625" style="9" bestFit="1" customWidth="1"/>
    <col min="5168" max="5168" width="2.6328125" style="9" customWidth="1"/>
    <col min="5169" max="5169" width="4.90625" style="9" bestFit="1" customWidth="1"/>
    <col min="5170" max="5170" width="1.6328125" style="9" customWidth="1"/>
    <col min="5171" max="5171" width="4.26953125" style="9" bestFit="1" customWidth="1"/>
    <col min="5172" max="5172" width="2.36328125" style="9" customWidth="1"/>
    <col min="5173" max="5173" width="4.26953125" style="9" bestFit="1" customWidth="1"/>
    <col min="5174" max="5174" width="1.36328125" style="9" customWidth="1"/>
    <col min="5175" max="5175" width="4.90625" style="9" bestFit="1" customWidth="1"/>
    <col min="5176" max="5176" width="2.6328125" style="9" customWidth="1"/>
    <col min="5177" max="5177" width="4.90625" style="9" bestFit="1" customWidth="1"/>
    <col min="5178" max="5178" width="1.36328125" style="9" customWidth="1"/>
    <col min="5179" max="5179" width="4.26953125" style="9" bestFit="1" customWidth="1"/>
    <col min="5180" max="5180" width="10.90625" style="9" bestFit="1" customWidth="1"/>
    <col min="5181" max="5181" width="4.08984375" style="9" bestFit="1" customWidth="1"/>
    <col min="5182" max="5182" width="1.36328125" style="9" customWidth="1"/>
    <col min="5183" max="5183" width="4.26953125" style="9" bestFit="1" customWidth="1"/>
    <col min="5184" max="5184" width="2.453125" style="9" customWidth="1"/>
    <col min="5185" max="5185" width="4.26953125" style="9" bestFit="1" customWidth="1"/>
    <col min="5186" max="5186" width="1.36328125" style="9" customWidth="1"/>
    <col min="5187" max="5187" width="4.08984375" style="9" bestFit="1" customWidth="1"/>
    <col min="5188" max="5188" width="2.36328125" style="9" customWidth="1"/>
    <col min="5189" max="5376" width="9" style="9"/>
    <col min="5377" max="5377" width="2.453125" style="9" customWidth="1"/>
    <col min="5378" max="5378" width="4.08984375" style="9" bestFit="1" customWidth="1"/>
    <col min="5379" max="5379" width="1.36328125" style="9" customWidth="1"/>
    <col min="5380" max="5380" width="4.26953125" style="9" bestFit="1" customWidth="1"/>
    <col min="5381" max="5381" width="2.6328125" style="9" customWidth="1"/>
    <col min="5382" max="5382" width="4.453125" style="9" bestFit="1" customWidth="1"/>
    <col min="5383" max="5383" width="1.36328125" style="9" customWidth="1"/>
    <col min="5384" max="5384" width="4.08984375" style="9" bestFit="1" customWidth="1"/>
    <col min="5385" max="5385" width="10.90625" style="9" bestFit="1" customWidth="1"/>
    <col min="5386" max="5386" width="4.26953125" style="9" bestFit="1" customWidth="1"/>
    <col min="5387" max="5387" width="1.36328125" style="9" customWidth="1"/>
    <col min="5388" max="5388" width="4.90625" style="9" bestFit="1" customWidth="1"/>
    <col min="5389" max="5389" width="2.6328125" style="9" customWidth="1"/>
    <col min="5390" max="5390" width="4.90625" style="9" bestFit="1" customWidth="1"/>
    <col min="5391" max="5391" width="1.36328125" style="9" customWidth="1"/>
    <col min="5392" max="5392" width="4.36328125" style="9" bestFit="1" customWidth="1"/>
    <col min="5393" max="5393" width="2.26953125" style="9" customWidth="1"/>
    <col min="5394" max="5394" width="4.26953125" style="9" bestFit="1" customWidth="1"/>
    <col min="5395" max="5395" width="1.36328125" style="9" customWidth="1"/>
    <col min="5396" max="5396" width="4.90625" style="9" bestFit="1" customWidth="1"/>
    <col min="5397" max="5397" width="2.6328125" style="9" customWidth="1"/>
    <col min="5398" max="5398" width="4.90625" style="9" bestFit="1" customWidth="1"/>
    <col min="5399" max="5399" width="1.26953125" style="9" customWidth="1"/>
    <col min="5400" max="5400" width="4.26953125" style="9" bestFit="1" customWidth="1"/>
    <col min="5401" max="5401" width="2.6328125" style="9" customWidth="1"/>
    <col min="5402" max="5402" width="4.7265625" style="9" bestFit="1" customWidth="1"/>
    <col min="5403" max="5403" width="1.453125" style="9" customWidth="1"/>
    <col min="5404" max="5404" width="4.26953125" style="9" bestFit="1" customWidth="1"/>
    <col min="5405" max="5405" width="2.6328125" style="9" customWidth="1"/>
    <col min="5406" max="5406" width="3" style="9" customWidth="1"/>
    <col min="5407" max="5407" width="3.36328125" style="9" customWidth="1"/>
    <col min="5408" max="5408" width="1.36328125" style="9" customWidth="1"/>
    <col min="5409" max="5409" width="4.26953125" style="9" bestFit="1" customWidth="1"/>
    <col min="5410" max="5411" width="2.6328125" style="9" customWidth="1"/>
    <col min="5412" max="5412" width="4.7265625" style="9" bestFit="1" customWidth="1"/>
    <col min="5413" max="5413" width="1.36328125" style="9" customWidth="1"/>
    <col min="5414" max="5414" width="4.26953125" style="9" bestFit="1" customWidth="1"/>
    <col min="5415" max="5416" width="2.90625" style="9" customWidth="1"/>
    <col min="5417" max="5417" width="4.26953125" style="9" bestFit="1" customWidth="1"/>
    <col min="5418" max="5418" width="1.36328125" style="9" customWidth="1"/>
    <col min="5419" max="5419" width="4.26953125" style="9" bestFit="1" customWidth="1"/>
    <col min="5420" max="5420" width="2.6328125" style="9" customWidth="1"/>
    <col min="5421" max="5421" width="4.7265625" style="9" bestFit="1" customWidth="1"/>
    <col min="5422" max="5422" width="1.36328125" style="9" customWidth="1"/>
    <col min="5423" max="5423" width="4.90625" style="9" bestFit="1" customWidth="1"/>
    <col min="5424" max="5424" width="2.6328125" style="9" customWidth="1"/>
    <col min="5425" max="5425" width="4.90625" style="9" bestFit="1" customWidth="1"/>
    <col min="5426" max="5426" width="1.6328125" style="9" customWidth="1"/>
    <col min="5427" max="5427" width="4.26953125" style="9" bestFit="1" customWidth="1"/>
    <col min="5428" max="5428" width="2.36328125" style="9" customWidth="1"/>
    <col min="5429" max="5429" width="4.26953125" style="9" bestFit="1" customWidth="1"/>
    <col min="5430" max="5430" width="1.36328125" style="9" customWidth="1"/>
    <col min="5431" max="5431" width="4.90625" style="9" bestFit="1" customWidth="1"/>
    <col min="5432" max="5432" width="2.6328125" style="9" customWidth="1"/>
    <col min="5433" max="5433" width="4.90625" style="9" bestFit="1" customWidth="1"/>
    <col min="5434" max="5434" width="1.36328125" style="9" customWidth="1"/>
    <col min="5435" max="5435" width="4.26953125" style="9" bestFit="1" customWidth="1"/>
    <col min="5436" max="5436" width="10.90625" style="9" bestFit="1" customWidth="1"/>
    <col min="5437" max="5437" width="4.08984375" style="9" bestFit="1" customWidth="1"/>
    <col min="5438" max="5438" width="1.36328125" style="9" customWidth="1"/>
    <col min="5439" max="5439" width="4.26953125" style="9" bestFit="1" customWidth="1"/>
    <col min="5440" max="5440" width="2.453125" style="9" customWidth="1"/>
    <col min="5441" max="5441" width="4.26953125" style="9" bestFit="1" customWidth="1"/>
    <col min="5442" max="5442" width="1.36328125" style="9" customWidth="1"/>
    <col min="5443" max="5443" width="4.08984375" style="9" bestFit="1" customWidth="1"/>
    <col min="5444" max="5444" width="2.36328125" style="9" customWidth="1"/>
    <col min="5445" max="5632" width="9" style="9"/>
    <col min="5633" max="5633" width="2.453125" style="9" customWidth="1"/>
    <col min="5634" max="5634" width="4.08984375" style="9" bestFit="1" customWidth="1"/>
    <col min="5635" max="5635" width="1.36328125" style="9" customWidth="1"/>
    <col min="5636" max="5636" width="4.26953125" style="9" bestFit="1" customWidth="1"/>
    <col min="5637" max="5637" width="2.6328125" style="9" customWidth="1"/>
    <col min="5638" max="5638" width="4.453125" style="9" bestFit="1" customWidth="1"/>
    <col min="5639" max="5639" width="1.36328125" style="9" customWidth="1"/>
    <col min="5640" max="5640" width="4.08984375" style="9" bestFit="1" customWidth="1"/>
    <col min="5641" max="5641" width="10.90625" style="9" bestFit="1" customWidth="1"/>
    <col min="5642" max="5642" width="4.26953125" style="9" bestFit="1" customWidth="1"/>
    <col min="5643" max="5643" width="1.36328125" style="9" customWidth="1"/>
    <col min="5644" max="5644" width="4.90625" style="9" bestFit="1" customWidth="1"/>
    <col min="5645" max="5645" width="2.6328125" style="9" customWidth="1"/>
    <col min="5646" max="5646" width="4.90625" style="9" bestFit="1" customWidth="1"/>
    <col min="5647" max="5647" width="1.36328125" style="9" customWidth="1"/>
    <col min="5648" max="5648" width="4.36328125" style="9" bestFit="1" customWidth="1"/>
    <col min="5649" max="5649" width="2.26953125" style="9" customWidth="1"/>
    <col min="5650" max="5650" width="4.26953125" style="9" bestFit="1" customWidth="1"/>
    <col min="5651" max="5651" width="1.36328125" style="9" customWidth="1"/>
    <col min="5652" max="5652" width="4.90625" style="9" bestFit="1" customWidth="1"/>
    <col min="5653" max="5653" width="2.6328125" style="9" customWidth="1"/>
    <col min="5654" max="5654" width="4.90625" style="9" bestFit="1" customWidth="1"/>
    <col min="5655" max="5655" width="1.26953125" style="9" customWidth="1"/>
    <col min="5656" max="5656" width="4.26953125" style="9" bestFit="1" customWidth="1"/>
    <col min="5657" max="5657" width="2.6328125" style="9" customWidth="1"/>
    <col min="5658" max="5658" width="4.7265625" style="9" bestFit="1" customWidth="1"/>
    <col min="5659" max="5659" width="1.453125" style="9" customWidth="1"/>
    <col min="5660" max="5660" width="4.26953125" style="9" bestFit="1" customWidth="1"/>
    <col min="5661" max="5661" width="2.6328125" style="9" customWidth="1"/>
    <col min="5662" max="5662" width="3" style="9" customWidth="1"/>
    <col min="5663" max="5663" width="3.36328125" style="9" customWidth="1"/>
    <col min="5664" max="5664" width="1.36328125" style="9" customWidth="1"/>
    <col min="5665" max="5665" width="4.26953125" style="9" bestFit="1" customWidth="1"/>
    <col min="5666" max="5667" width="2.6328125" style="9" customWidth="1"/>
    <col min="5668" max="5668" width="4.7265625" style="9" bestFit="1" customWidth="1"/>
    <col min="5669" max="5669" width="1.36328125" style="9" customWidth="1"/>
    <col min="5670" max="5670" width="4.26953125" style="9" bestFit="1" customWidth="1"/>
    <col min="5671" max="5672" width="2.90625" style="9" customWidth="1"/>
    <col min="5673" max="5673" width="4.26953125" style="9" bestFit="1" customWidth="1"/>
    <col min="5674" max="5674" width="1.36328125" style="9" customWidth="1"/>
    <col min="5675" max="5675" width="4.26953125" style="9" bestFit="1" customWidth="1"/>
    <col min="5676" max="5676" width="2.6328125" style="9" customWidth="1"/>
    <col min="5677" max="5677" width="4.7265625" style="9" bestFit="1" customWidth="1"/>
    <col min="5678" max="5678" width="1.36328125" style="9" customWidth="1"/>
    <col min="5679" max="5679" width="4.90625" style="9" bestFit="1" customWidth="1"/>
    <col min="5680" max="5680" width="2.6328125" style="9" customWidth="1"/>
    <col min="5681" max="5681" width="4.90625" style="9" bestFit="1" customWidth="1"/>
    <col min="5682" max="5682" width="1.6328125" style="9" customWidth="1"/>
    <col min="5683" max="5683" width="4.26953125" style="9" bestFit="1" customWidth="1"/>
    <col min="5684" max="5684" width="2.36328125" style="9" customWidth="1"/>
    <col min="5685" max="5685" width="4.26953125" style="9" bestFit="1" customWidth="1"/>
    <col min="5686" max="5686" width="1.36328125" style="9" customWidth="1"/>
    <col min="5687" max="5687" width="4.90625" style="9" bestFit="1" customWidth="1"/>
    <col min="5688" max="5688" width="2.6328125" style="9" customWidth="1"/>
    <col min="5689" max="5689" width="4.90625" style="9" bestFit="1" customWidth="1"/>
    <col min="5690" max="5690" width="1.36328125" style="9" customWidth="1"/>
    <col min="5691" max="5691" width="4.26953125" style="9" bestFit="1" customWidth="1"/>
    <col min="5692" max="5692" width="10.90625" style="9" bestFit="1" customWidth="1"/>
    <col min="5693" max="5693" width="4.08984375" style="9" bestFit="1" customWidth="1"/>
    <col min="5694" max="5694" width="1.36328125" style="9" customWidth="1"/>
    <col min="5695" max="5695" width="4.26953125" style="9" bestFit="1" customWidth="1"/>
    <col min="5696" max="5696" width="2.453125" style="9" customWidth="1"/>
    <col min="5697" max="5697" width="4.26953125" style="9" bestFit="1" customWidth="1"/>
    <col min="5698" max="5698" width="1.36328125" style="9" customWidth="1"/>
    <col min="5699" max="5699" width="4.08984375" style="9" bestFit="1" customWidth="1"/>
    <col min="5700" max="5700" width="2.36328125" style="9" customWidth="1"/>
    <col min="5701" max="5888" width="9" style="9"/>
    <col min="5889" max="5889" width="2.453125" style="9" customWidth="1"/>
    <col min="5890" max="5890" width="4.08984375" style="9" bestFit="1" customWidth="1"/>
    <col min="5891" max="5891" width="1.36328125" style="9" customWidth="1"/>
    <col min="5892" max="5892" width="4.26953125" style="9" bestFit="1" customWidth="1"/>
    <col min="5893" max="5893" width="2.6328125" style="9" customWidth="1"/>
    <col min="5894" max="5894" width="4.453125" style="9" bestFit="1" customWidth="1"/>
    <col min="5895" max="5895" width="1.36328125" style="9" customWidth="1"/>
    <col min="5896" max="5896" width="4.08984375" style="9" bestFit="1" customWidth="1"/>
    <col min="5897" max="5897" width="10.90625" style="9" bestFit="1" customWidth="1"/>
    <col min="5898" max="5898" width="4.26953125" style="9" bestFit="1" customWidth="1"/>
    <col min="5899" max="5899" width="1.36328125" style="9" customWidth="1"/>
    <col min="5900" max="5900" width="4.90625" style="9" bestFit="1" customWidth="1"/>
    <col min="5901" max="5901" width="2.6328125" style="9" customWidth="1"/>
    <col min="5902" max="5902" width="4.90625" style="9" bestFit="1" customWidth="1"/>
    <col min="5903" max="5903" width="1.36328125" style="9" customWidth="1"/>
    <col min="5904" max="5904" width="4.36328125" style="9" bestFit="1" customWidth="1"/>
    <col min="5905" max="5905" width="2.26953125" style="9" customWidth="1"/>
    <col min="5906" max="5906" width="4.26953125" style="9" bestFit="1" customWidth="1"/>
    <col min="5907" max="5907" width="1.36328125" style="9" customWidth="1"/>
    <col min="5908" max="5908" width="4.90625" style="9" bestFit="1" customWidth="1"/>
    <col min="5909" max="5909" width="2.6328125" style="9" customWidth="1"/>
    <col min="5910" max="5910" width="4.90625" style="9" bestFit="1" customWidth="1"/>
    <col min="5911" max="5911" width="1.26953125" style="9" customWidth="1"/>
    <col min="5912" max="5912" width="4.26953125" style="9" bestFit="1" customWidth="1"/>
    <col min="5913" max="5913" width="2.6328125" style="9" customWidth="1"/>
    <col min="5914" max="5914" width="4.7265625" style="9" bestFit="1" customWidth="1"/>
    <col min="5915" max="5915" width="1.453125" style="9" customWidth="1"/>
    <col min="5916" max="5916" width="4.26953125" style="9" bestFit="1" customWidth="1"/>
    <col min="5917" max="5917" width="2.6328125" style="9" customWidth="1"/>
    <col min="5918" max="5918" width="3" style="9" customWidth="1"/>
    <col min="5919" max="5919" width="3.36328125" style="9" customWidth="1"/>
    <col min="5920" max="5920" width="1.36328125" style="9" customWidth="1"/>
    <col min="5921" max="5921" width="4.26953125" style="9" bestFit="1" customWidth="1"/>
    <col min="5922" max="5923" width="2.6328125" style="9" customWidth="1"/>
    <col min="5924" max="5924" width="4.7265625" style="9" bestFit="1" customWidth="1"/>
    <col min="5925" max="5925" width="1.36328125" style="9" customWidth="1"/>
    <col min="5926" max="5926" width="4.26953125" style="9" bestFit="1" customWidth="1"/>
    <col min="5927" max="5928" width="2.90625" style="9" customWidth="1"/>
    <col min="5929" max="5929" width="4.26953125" style="9" bestFit="1" customWidth="1"/>
    <col min="5930" max="5930" width="1.36328125" style="9" customWidth="1"/>
    <col min="5931" max="5931" width="4.26953125" style="9" bestFit="1" customWidth="1"/>
    <col min="5932" max="5932" width="2.6328125" style="9" customWidth="1"/>
    <col min="5933" max="5933" width="4.7265625" style="9" bestFit="1" customWidth="1"/>
    <col min="5934" max="5934" width="1.36328125" style="9" customWidth="1"/>
    <col min="5935" max="5935" width="4.90625" style="9" bestFit="1" customWidth="1"/>
    <col min="5936" max="5936" width="2.6328125" style="9" customWidth="1"/>
    <col min="5937" max="5937" width="4.90625" style="9" bestFit="1" customWidth="1"/>
    <col min="5938" max="5938" width="1.6328125" style="9" customWidth="1"/>
    <col min="5939" max="5939" width="4.26953125" style="9" bestFit="1" customWidth="1"/>
    <col min="5940" max="5940" width="2.36328125" style="9" customWidth="1"/>
    <col min="5941" max="5941" width="4.26953125" style="9" bestFit="1" customWidth="1"/>
    <col min="5942" max="5942" width="1.36328125" style="9" customWidth="1"/>
    <col min="5943" max="5943" width="4.90625" style="9" bestFit="1" customWidth="1"/>
    <col min="5944" max="5944" width="2.6328125" style="9" customWidth="1"/>
    <col min="5945" max="5945" width="4.90625" style="9" bestFit="1" customWidth="1"/>
    <col min="5946" max="5946" width="1.36328125" style="9" customWidth="1"/>
    <col min="5947" max="5947" width="4.26953125" style="9" bestFit="1" customWidth="1"/>
    <col min="5948" max="5948" width="10.90625" style="9" bestFit="1" customWidth="1"/>
    <col min="5949" max="5949" width="4.08984375" style="9" bestFit="1" customWidth="1"/>
    <col min="5950" max="5950" width="1.36328125" style="9" customWidth="1"/>
    <col min="5951" max="5951" width="4.26953125" style="9" bestFit="1" customWidth="1"/>
    <col min="5952" max="5952" width="2.453125" style="9" customWidth="1"/>
    <col min="5953" max="5953" width="4.26953125" style="9" bestFit="1" customWidth="1"/>
    <col min="5954" max="5954" width="1.36328125" style="9" customWidth="1"/>
    <col min="5955" max="5955" width="4.08984375" style="9" bestFit="1" customWidth="1"/>
    <col min="5956" max="5956" width="2.36328125" style="9" customWidth="1"/>
    <col min="5957" max="6144" width="9" style="9"/>
    <col min="6145" max="6145" width="2.453125" style="9" customWidth="1"/>
    <col min="6146" max="6146" width="4.08984375" style="9" bestFit="1" customWidth="1"/>
    <col min="6147" max="6147" width="1.36328125" style="9" customWidth="1"/>
    <col min="6148" max="6148" width="4.26953125" style="9" bestFit="1" customWidth="1"/>
    <col min="6149" max="6149" width="2.6328125" style="9" customWidth="1"/>
    <col min="6150" max="6150" width="4.453125" style="9" bestFit="1" customWidth="1"/>
    <col min="6151" max="6151" width="1.36328125" style="9" customWidth="1"/>
    <col min="6152" max="6152" width="4.08984375" style="9" bestFit="1" customWidth="1"/>
    <col min="6153" max="6153" width="10.90625" style="9" bestFit="1" customWidth="1"/>
    <col min="6154" max="6154" width="4.26953125" style="9" bestFit="1" customWidth="1"/>
    <col min="6155" max="6155" width="1.36328125" style="9" customWidth="1"/>
    <col min="6156" max="6156" width="4.90625" style="9" bestFit="1" customWidth="1"/>
    <col min="6157" max="6157" width="2.6328125" style="9" customWidth="1"/>
    <col min="6158" max="6158" width="4.90625" style="9" bestFit="1" customWidth="1"/>
    <col min="6159" max="6159" width="1.36328125" style="9" customWidth="1"/>
    <col min="6160" max="6160" width="4.36328125" style="9" bestFit="1" customWidth="1"/>
    <col min="6161" max="6161" width="2.26953125" style="9" customWidth="1"/>
    <col min="6162" max="6162" width="4.26953125" style="9" bestFit="1" customWidth="1"/>
    <col min="6163" max="6163" width="1.36328125" style="9" customWidth="1"/>
    <col min="6164" max="6164" width="4.90625" style="9" bestFit="1" customWidth="1"/>
    <col min="6165" max="6165" width="2.6328125" style="9" customWidth="1"/>
    <col min="6166" max="6166" width="4.90625" style="9" bestFit="1" customWidth="1"/>
    <col min="6167" max="6167" width="1.26953125" style="9" customWidth="1"/>
    <col min="6168" max="6168" width="4.26953125" style="9" bestFit="1" customWidth="1"/>
    <col min="6169" max="6169" width="2.6328125" style="9" customWidth="1"/>
    <col min="6170" max="6170" width="4.7265625" style="9" bestFit="1" customWidth="1"/>
    <col min="6171" max="6171" width="1.453125" style="9" customWidth="1"/>
    <col min="6172" max="6172" width="4.26953125" style="9" bestFit="1" customWidth="1"/>
    <col min="6173" max="6173" width="2.6328125" style="9" customWidth="1"/>
    <col min="6174" max="6174" width="3" style="9" customWidth="1"/>
    <col min="6175" max="6175" width="3.36328125" style="9" customWidth="1"/>
    <col min="6176" max="6176" width="1.36328125" style="9" customWidth="1"/>
    <col min="6177" max="6177" width="4.26953125" style="9" bestFit="1" customWidth="1"/>
    <col min="6178" max="6179" width="2.6328125" style="9" customWidth="1"/>
    <col min="6180" max="6180" width="4.7265625" style="9" bestFit="1" customWidth="1"/>
    <col min="6181" max="6181" width="1.36328125" style="9" customWidth="1"/>
    <col min="6182" max="6182" width="4.26953125" style="9" bestFit="1" customWidth="1"/>
    <col min="6183" max="6184" width="2.90625" style="9" customWidth="1"/>
    <col min="6185" max="6185" width="4.26953125" style="9" bestFit="1" customWidth="1"/>
    <col min="6186" max="6186" width="1.36328125" style="9" customWidth="1"/>
    <col min="6187" max="6187" width="4.26953125" style="9" bestFit="1" customWidth="1"/>
    <col min="6188" max="6188" width="2.6328125" style="9" customWidth="1"/>
    <col min="6189" max="6189" width="4.7265625" style="9" bestFit="1" customWidth="1"/>
    <col min="6190" max="6190" width="1.36328125" style="9" customWidth="1"/>
    <col min="6191" max="6191" width="4.90625" style="9" bestFit="1" customWidth="1"/>
    <col min="6192" max="6192" width="2.6328125" style="9" customWidth="1"/>
    <col min="6193" max="6193" width="4.90625" style="9" bestFit="1" customWidth="1"/>
    <col min="6194" max="6194" width="1.6328125" style="9" customWidth="1"/>
    <col min="6195" max="6195" width="4.26953125" style="9" bestFit="1" customWidth="1"/>
    <col min="6196" max="6196" width="2.36328125" style="9" customWidth="1"/>
    <col min="6197" max="6197" width="4.26953125" style="9" bestFit="1" customWidth="1"/>
    <col min="6198" max="6198" width="1.36328125" style="9" customWidth="1"/>
    <col min="6199" max="6199" width="4.90625" style="9" bestFit="1" customWidth="1"/>
    <col min="6200" max="6200" width="2.6328125" style="9" customWidth="1"/>
    <col min="6201" max="6201" width="4.90625" style="9" bestFit="1" customWidth="1"/>
    <col min="6202" max="6202" width="1.36328125" style="9" customWidth="1"/>
    <col min="6203" max="6203" width="4.26953125" style="9" bestFit="1" customWidth="1"/>
    <col min="6204" max="6204" width="10.90625" style="9" bestFit="1" customWidth="1"/>
    <col min="6205" max="6205" width="4.08984375" style="9" bestFit="1" customWidth="1"/>
    <col min="6206" max="6206" width="1.36328125" style="9" customWidth="1"/>
    <col min="6207" max="6207" width="4.26953125" style="9" bestFit="1" customWidth="1"/>
    <col min="6208" max="6208" width="2.453125" style="9" customWidth="1"/>
    <col min="6209" max="6209" width="4.26953125" style="9" bestFit="1" customWidth="1"/>
    <col min="6210" max="6210" width="1.36328125" style="9" customWidth="1"/>
    <col min="6211" max="6211" width="4.08984375" style="9" bestFit="1" customWidth="1"/>
    <col min="6212" max="6212" width="2.36328125" style="9" customWidth="1"/>
    <col min="6213" max="6400" width="9" style="9"/>
    <col min="6401" max="6401" width="2.453125" style="9" customWidth="1"/>
    <col min="6402" max="6402" width="4.08984375" style="9" bestFit="1" customWidth="1"/>
    <col min="6403" max="6403" width="1.36328125" style="9" customWidth="1"/>
    <col min="6404" max="6404" width="4.26953125" style="9" bestFit="1" customWidth="1"/>
    <col min="6405" max="6405" width="2.6328125" style="9" customWidth="1"/>
    <col min="6406" max="6406" width="4.453125" style="9" bestFit="1" customWidth="1"/>
    <col min="6407" max="6407" width="1.36328125" style="9" customWidth="1"/>
    <col min="6408" max="6408" width="4.08984375" style="9" bestFit="1" customWidth="1"/>
    <col min="6409" max="6409" width="10.90625" style="9" bestFit="1" customWidth="1"/>
    <col min="6410" max="6410" width="4.26953125" style="9" bestFit="1" customWidth="1"/>
    <col min="6411" max="6411" width="1.36328125" style="9" customWidth="1"/>
    <col min="6412" max="6412" width="4.90625" style="9" bestFit="1" customWidth="1"/>
    <col min="6413" max="6413" width="2.6328125" style="9" customWidth="1"/>
    <col min="6414" max="6414" width="4.90625" style="9" bestFit="1" customWidth="1"/>
    <col min="6415" max="6415" width="1.36328125" style="9" customWidth="1"/>
    <col min="6416" max="6416" width="4.36328125" style="9" bestFit="1" customWidth="1"/>
    <col min="6417" max="6417" width="2.26953125" style="9" customWidth="1"/>
    <col min="6418" max="6418" width="4.26953125" style="9" bestFit="1" customWidth="1"/>
    <col min="6419" max="6419" width="1.36328125" style="9" customWidth="1"/>
    <col min="6420" max="6420" width="4.90625" style="9" bestFit="1" customWidth="1"/>
    <col min="6421" max="6421" width="2.6328125" style="9" customWidth="1"/>
    <col min="6422" max="6422" width="4.90625" style="9" bestFit="1" customWidth="1"/>
    <col min="6423" max="6423" width="1.26953125" style="9" customWidth="1"/>
    <col min="6424" max="6424" width="4.26953125" style="9" bestFit="1" customWidth="1"/>
    <col min="6425" max="6425" width="2.6328125" style="9" customWidth="1"/>
    <col min="6426" max="6426" width="4.7265625" style="9" bestFit="1" customWidth="1"/>
    <col min="6427" max="6427" width="1.453125" style="9" customWidth="1"/>
    <col min="6428" max="6428" width="4.26953125" style="9" bestFit="1" customWidth="1"/>
    <col min="6429" max="6429" width="2.6328125" style="9" customWidth="1"/>
    <col min="6430" max="6430" width="3" style="9" customWidth="1"/>
    <col min="6431" max="6431" width="3.36328125" style="9" customWidth="1"/>
    <col min="6432" max="6432" width="1.36328125" style="9" customWidth="1"/>
    <col min="6433" max="6433" width="4.26953125" style="9" bestFit="1" customWidth="1"/>
    <col min="6434" max="6435" width="2.6328125" style="9" customWidth="1"/>
    <col min="6436" max="6436" width="4.7265625" style="9" bestFit="1" customWidth="1"/>
    <col min="6437" max="6437" width="1.36328125" style="9" customWidth="1"/>
    <col min="6438" max="6438" width="4.26953125" style="9" bestFit="1" customWidth="1"/>
    <col min="6439" max="6440" width="2.90625" style="9" customWidth="1"/>
    <col min="6441" max="6441" width="4.26953125" style="9" bestFit="1" customWidth="1"/>
    <col min="6442" max="6442" width="1.36328125" style="9" customWidth="1"/>
    <col min="6443" max="6443" width="4.26953125" style="9" bestFit="1" customWidth="1"/>
    <col min="6444" max="6444" width="2.6328125" style="9" customWidth="1"/>
    <col min="6445" max="6445" width="4.7265625" style="9" bestFit="1" customWidth="1"/>
    <col min="6446" max="6446" width="1.36328125" style="9" customWidth="1"/>
    <col min="6447" max="6447" width="4.90625" style="9" bestFit="1" customWidth="1"/>
    <col min="6448" max="6448" width="2.6328125" style="9" customWidth="1"/>
    <col min="6449" max="6449" width="4.90625" style="9" bestFit="1" customWidth="1"/>
    <col min="6450" max="6450" width="1.6328125" style="9" customWidth="1"/>
    <col min="6451" max="6451" width="4.26953125" style="9" bestFit="1" customWidth="1"/>
    <col min="6452" max="6452" width="2.36328125" style="9" customWidth="1"/>
    <col min="6453" max="6453" width="4.26953125" style="9" bestFit="1" customWidth="1"/>
    <col min="6454" max="6454" width="1.36328125" style="9" customWidth="1"/>
    <col min="6455" max="6455" width="4.90625" style="9" bestFit="1" customWidth="1"/>
    <col min="6456" max="6456" width="2.6328125" style="9" customWidth="1"/>
    <col min="6457" max="6457" width="4.90625" style="9" bestFit="1" customWidth="1"/>
    <col min="6458" max="6458" width="1.36328125" style="9" customWidth="1"/>
    <col min="6459" max="6459" width="4.26953125" style="9" bestFit="1" customWidth="1"/>
    <col min="6460" max="6460" width="10.90625" style="9" bestFit="1" customWidth="1"/>
    <col min="6461" max="6461" width="4.08984375" style="9" bestFit="1" customWidth="1"/>
    <col min="6462" max="6462" width="1.36328125" style="9" customWidth="1"/>
    <col min="6463" max="6463" width="4.26953125" style="9" bestFit="1" customWidth="1"/>
    <col min="6464" max="6464" width="2.453125" style="9" customWidth="1"/>
    <col min="6465" max="6465" width="4.26953125" style="9" bestFit="1" customWidth="1"/>
    <col min="6466" max="6466" width="1.36328125" style="9" customWidth="1"/>
    <col min="6467" max="6467" width="4.08984375" style="9" bestFit="1" customWidth="1"/>
    <col min="6468" max="6468" width="2.36328125" style="9" customWidth="1"/>
    <col min="6469" max="6656" width="9" style="9"/>
    <col min="6657" max="6657" width="2.453125" style="9" customWidth="1"/>
    <col min="6658" max="6658" width="4.08984375" style="9" bestFit="1" customWidth="1"/>
    <col min="6659" max="6659" width="1.36328125" style="9" customWidth="1"/>
    <col min="6660" max="6660" width="4.26953125" style="9" bestFit="1" customWidth="1"/>
    <col min="6661" max="6661" width="2.6328125" style="9" customWidth="1"/>
    <col min="6662" max="6662" width="4.453125" style="9" bestFit="1" customWidth="1"/>
    <col min="6663" max="6663" width="1.36328125" style="9" customWidth="1"/>
    <col min="6664" max="6664" width="4.08984375" style="9" bestFit="1" customWidth="1"/>
    <col min="6665" max="6665" width="10.90625" style="9" bestFit="1" customWidth="1"/>
    <col min="6666" max="6666" width="4.26953125" style="9" bestFit="1" customWidth="1"/>
    <col min="6667" max="6667" width="1.36328125" style="9" customWidth="1"/>
    <col min="6668" max="6668" width="4.90625" style="9" bestFit="1" customWidth="1"/>
    <col min="6669" max="6669" width="2.6328125" style="9" customWidth="1"/>
    <col min="6670" max="6670" width="4.90625" style="9" bestFit="1" customWidth="1"/>
    <col min="6671" max="6671" width="1.36328125" style="9" customWidth="1"/>
    <col min="6672" max="6672" width="4.36328125" style="9" bestFit="1" customWidth="1"/>
    <col min="6673" max="6673" width="2.26953125" style="9" customWidth="1"/>
    <col min="6674" max="6674" width="4.26953125" style="9" bestFit="1" customWidth="1"/>
    <col min="6675" max="6675" width="1.36328125" style="9" customWidth="1"/>
    <col min="6676" max="6676" width="4.90625" style="9" bestFit="1" customWidth="1"/>
    <col min="6677" max="6677" width="2.6328125" style="9" customWidth="1"/>
    <col min="6678" max="6678" width="4.90625" style="9" bestFit="1" customWidth="1"/>
    <col min="6679" max="6679" width="1.26953125" style="9" customWidth="1"/>
    <col min="6680" max="6680" width="4.26953125" style="9" bestFit="1" customWidth="1"/>
    <col min="6681" max="6681" width="2.6328125" style="9" customWidth="1"/>
    <col min="6682" max="6682" width="4.7265625" style="9" bestFit="1" customWidth="1"/>
    <col min="6683" max="6683" width="1.453125" style="9" customWidth="1"/>
    <col min="6684" max="6684" width="4.26953125" style="9" bestFit="1" customWidth="1"/>
    <col min="6685" max="6685" width="2.6328125" style="9" customWidth="1"/>
    <col min="6686" max="6686" width="3" style="9" customWidth="1"/>
    <col min="6687" max="6687" width="3.36328125" style="9" customWidth="1"/>
    <col min="6688" max="6688" width="1.36328125" style="9" customWidth="1"/>
    <col min="6689" max="6689" width="4.26953125" style="9" bestFit="1" customWidth="1"/>
    <col min="6690" max="6691" width="2.6328125" style="9" customWidth="1"/>
    <col min="6692" max="6692" width="4.7265625" style="9" bestFit="1" customWidth="1"/>
    <col min="6693" max="6693" width="1.36328125" style="9" customWidth="1"/>
    <col min="6694" max="6694" width="4.26953125" style="9" bestFit="1" customWidth="1"/>
    <col min="6695" max="6696" width="2.90625" style="9" customWidth="1"/>
    <col min="6697" max="6697" width="4.26953125" style="9" bestFit="1" customWidth="1"/>
    <col min="6698" max="6698" width="1.36328125" style="9" customWidth="1"/>
    <col min="6699" max="6699" width="4.26953125" style="9" bestFit="1" customWidth="1"/>
    <col min="6700" max="6700" width="2.6328125" style="9" customWidth="1"/>
    <col min="6701" max="6701" width="4.7265625" style="9" bestFit="1" customWidth="1"/>
    <col min="6702" max="6702" width="1.36328125" style="9" customWidth="1"/>
    <col min="6703" max="6703" width="4.90625" style="9" bestFit="1" customWidth="1"/>
    <col min="6704" max="6704" width="2.6328125" style="9" customWidth="1"/>
    <col min="6705" max="6705" width="4.90625" style="9" bestFit="1" customWidth="1"/>
    <col min="6706" max="6706" width="1.6328125" style="9" customWidth="1"/>
    <col min="6707" max="6707" width="4.26953125" style="9" bestFit="1" customWidth="1"/>
    <col min="6708" max="6708" width="2.36328125" style="9" customWidth="1"/>
    <col min="6709" max="6709" width="4.26953125" style="9" bestFit="1" customWidth="1"/>
    <col min="6710" max="6710" width="1.36328125" style="9" customWidth="1"/>
    <col min="6711" max="6711" width="4.90625" style="9" bestFit="1" customWidth="1"/>
    <col min="6712" max="6712" width="2.6328125" style="9" customWidth="1"/>
    <col min="6713" max="6713" width="4.90625" style="9" bestFit="1" customWidth="1"/>
    <col min="6714" max="6714" width="1.36328125" style="9" customWidth="1"/>
    <col min="6715" max="6715" width="4.26953125" style="9" bestFit="1" customWidth="1"/>
    <col min="6716" max="6716" width="10.90625" style="9" bestFit="1" customWidth="1"/>
    <col min="6717" max="6717" width="4.08984375" style="9" bestFit="1" customWidth="1"/>
    <col min="6718" max="6718" width="1.36328125" style="9" customWidth="1"/>
    <col min="6719" max="6719" width="4.26953125" style="9" bestFit="1" customWidth="1"/>
    <col min="6720" max="6720" width="2.453125" style="9" customWidth="1"/>
    <col min="6721" max="6721" width="4.26953125" style="9" bestFit="1" customWidth="1"/>
    <col min="6722" max="6722" width="1.36328125" style="9" customWidth="1"/>
    <col min="6723" max="6723" width="4.08984375" style="9" bestFit="1" customWidth="1"/>
    <col min="6724" max="6724" width="2.36328125" style="9" customWidth="1"/>
    <col min="6725" max="6912" width="9" style="9"/>
    <col min="6913" max="6913" width="2.453125" style="9" customWidth="1"/>
    <col min="6914" max="6914" width="4.08984375" style="9" bestFit="1" customWidth="1"/>
    <col min="6915" max="6915" width="1.36328125" style="9" customWidth="1"/>
    <col min="6916" max="6916" width="4.26953125" style="9" bestFit="1" customWidth="1"/>
    <col min="6917" max="6917" width="2.6328125" style="9" customWidth="1"/>
    <col min="6918" max="6918" width="4.453125" style="9" bestFit="1" customWidth="1"/>
    <col min="6919" max="6919" width="1.36328125" style="9" customWidth="1"/>
    <col min="6920" max="6920" width="4.08984375" style="9" bestFit="1" customWidth="1"/>
    <col min="6921" max="6921" width="10.90625" style="9" bestFit="1" customWidth="1"/>
    <col min="6922" max="6922" width="4.26953125" style="9" bestFit="1" customWidth="1"/>
    <col min="6923" max="6923" width="1.36328125" style="9" customWidth="1"/>
    <col min="6924" max="6924" width="4.90625" style="9" bestFit="1" customWidth="1"/>
    <col min="6925" max="6925" width="2.6328125" style="9" customWidth="1"/>
    <col min="6926" max="6926" width="4.90625" style="9" bestFit="1" customWidth="1"/>
    <col min="6927" max="6927" width="1.36328125" style="9" customWidth="1"/>
    <col min="6928" max="6928" width="4.36328125" style="9" bestFit="1" customWidth="1"/>
    <col min="6929" max="6929" width="2.26953125" style="9" customWidth="1"/>
    <col min="6930" max="6930" width="4.26953125" style="9" bestFit="1" customWidth="1"/>
    <col min="6931" max="6931" width="1.36328125" style="9" customWidth="1"/>
    <col min="6932" max="6932" width="4.90625" style="9" bestFit="1" customWidth="1"/>
    <col min="6933" max="6933" width="2.6328125" style="9" customWidth="1"/>
    <col min="6934" max="6934" width="4.90625" style="9" bestFit="1" customWidth="1"/>
    <col min="6935" max="6935" width="1.26953125" style="9" customWidth="1"/>
    <col min="6936" max="6936" width="4.26953125" style="9" bestFit="1" customWidth="1"/>
    <col min="6937" max="6937" width="2.6328125" style="9" customWidth="1"/>
    <col min="6938" max="6938" width="4.7265625" style="9" bestFit="1" customWidth="1"/>
    <col min="6939" max="6939" width="1.453125" style="9" customWidth="1"/>
    <col min="6940" max="6940" width="4.26953125" style="9" bestFit="1" customWidth="1"/>
    <col min="6941" max="6941" width="2.6328125" style="9" customWidth="1"/>
    <col min="6942" max="6942" width="3" style="9" customWidth="1"/>
    <col min="6943" max="6943" width="3.36328125" style="9" customWidth="1"/>
    <col min="6944" max="6944" width="1.36328125" style="9" customWidth="1"/>
    <col min="6945" max="6945" width="4.26953125" style="9" bestFit="1" customWidth="1"/>
    <col min="6946" max="6947" width="2.6328125" style="9" customWidth="1"/>
    <col min="6948" max="6948" width="4.7265625" style="9" bestFit="1" customWidth="1"/>
    <col min="6949" max="6949" width="1.36328125" style="9" customWidth="1"/>
    <col min="6950" max="6950" width="4.26953125" style="9" bestFit="1" customWidth="1"/>
    <col min="6951" max="6952" width="2.90625" style="9" customWidth="1"/>
    <col min="6953" max="6953" width="4.26953125" style="9" bestFit="1" customWidth="1"/>
    <col min="6954" max="6954" width="1.36328125" style="9" customWidth="1"/>
    <col min="6955" max="6955" width="4.26953125" style="9" bestFit="1" customWidth="1"/>
    <col min="6956" max="6956" width="2.6328125" style="9" customWidth="1"/>
    <col min="6957" max="6957" width="4.7265625" style="9" bestFit="1" customWidth="1"/>
    <col min="6958" max="6958" width="1.36328125" style="9" customWidth="1"/>
    <col min="6959" max="6959" width="4.90625" style="9" bestFit="1" customWidth="1"/>
    <col min="6960" max="6960" width="2.6328125" style="9" customWidth="1"/>
    <col min="6961" max="6961" width="4.90625" style="9" bestFit="1" customWidth="1"/>
    <col min="6962" max="6962" width="1.6328125" style="9" customWidth="1"/>
    <col min="6963" max="6963" width="4.26953125" style="9" bestFit="1" customWidth="1"/>
    <col min="6964" max="6964" width="2.36328125" style="9" customWidth="1"/>
    <col min="6965" max="6965" width="4.26953125" style="9" bestFit="1" customWidth="1"/>
    <col min="6966" max="6966" width="1.36328125" style="9" customWidth="1"/>
    <col min="6967" max="6967" width="4.90625" style="9" bestFit="1" customWidth="1"/>
    <col min="6968" max="6968" width="2.6328125" style="9" customWidth="1"/>
    <col min="6969" max="6969" width="4.90625" style="9" bestFit="1" customWidth="1"/>
    <col min="6970" max="6970" width="1.36328125" style="9" customWidth="1"/>
    <col min="6971" max="6971" width="4.26953125" style="9" bestFit="1" customWidth="1"/>
    <col min="6972" max="6972" width="10.90625" style="9" bestFit="1" customWidth="1"/>
    <col min="6973" max="6973" width="4.08984375" style="9" bestFit="1" customWidth="1"/>
    <col min="6974" max="6974" width="1.36328125" style="9" customWidth="1"/>
    <col min="6975" max="6975" width="4.26953125" style="9" bestFit="1" customWidth="1"/>
    <col min="6976" max="6976" width="2.453125" style="9" customWidth="1"/>
    <col min="6977" max="6977" width="4.26953125" style="9" bestFit="1" customWidth="1"/>
    <col min="6978" max="6978" width="1.36328125" style="9" customWidth="1"/>
    <col min="6979" max="6979" width="4.08984375" style="9" bestFit="1" customWidth="1"/>
    <col min="6980" max="6980" width="2.36328125" style="9" customWidth="1"/>
    <col min="6981" max="7168" width="9" style="9"/>
    <col min="7169" max="7169" width="2.453125" style="9" customWidth="1"/>
    <col min="7170" max="7170" width="4.08984375" style="9" bestFit="1" customWidth="1"/>
    <col min="7171" max="7171" width="1.36328125" style="9" customWidth="1"/>
    <col min="7172" max="7172" width="4.26953125" style="9" bestFit="1" customWidth="1"/>
    <col min="7173" max="7173" width="2.6328125" style="9" customWidth="1"/>
    <col min="7174" max="7174" width="4.453125" style="9" bestFit="1" customWidth="1"/>
    <col min="7175" max="7175" width="1.36328125" style="9" customWidth="1"/>
    <col min="7176" max="7176" width="4.08984375" style="9" bestFit="1" customWidth="1"/>
    <col min="7177" max="7177" width="10.90625" style="9" bestFit="1" customWidth="1"/>
    <col min="7178" max="7178" width="4.26953125" style="9" bestFit="1" customWidth="1"/>
    <col min="7179" max="7179" width="1.36328125" style="9" customWidth="1"/>
    <col min="7180" max="7180" width="4.90625" style="9" bestFit="1" customWidth="1"/>
    <col min="7181" max="7181" width="2.6328125" style="9" customWidth="1"/>
    <col min="7182" max="7182" width="4.90625" style="9" bestFit="1" customWidth="1"/>
    <col min="7183" max="7183" width="1.36328125" style="9" customWidth="1"/>
    <col min="7184" max="7184" width="4.36328125" style="9" bestFit="1" customWidth="1"/>
    <col min="7185" max="7185" width="2.26953125" style="9" customWidth="1"/>
    <col min="7186" max="7186" width="4.26953125" style="9" bestFit="1" customWidth="1"/>
    <col min="7187" max="7187" width="1.36328125" style="9" customWidth="1"/>
    <col min="7188" max="7188" width="4.90625" style="9" bestFit="1" customWidth="1"/>
    <col min="7189" max="7189" width="2.6328125" style="9" customWidth="1"/>
    <col min="7190" max="7190" width="4.90625" style="9" bestFit="1" customWidth="1"/>
    <col min="7191" max="7191" width="1.26953125" style="9" customWidth="1"/>
    <col min="7192" max="7192" width="4.26953125" style="9" bestFit="1" customWidth="1"/>
    <col min="7193" max="7193" width="2.6328125" style="9" customWidth="1"/>
    <col min="7194" max="7194" width="4.7265625" style="9" bestFit="1" customWidth="1"/>
    <col min="7195" max="7195" width="1.453125" style="9" customWidth="1"/>
    <col min="7196" max="7196" width="4.26953125" style="9" bestFit="1" customWidth="1"/>
    <col min="7197" max="7197" width="2.6328125" style="9" customWidth="1"/>
    <col min="7198" max="7198" width="3" style="9" customWidth="1"/>
    <col min="7199" max="7199" width="3.36328125" style="9" customWidth="1"/>
    <col min="7200" max="7200" width="1.36328125" style="9" customWidth="1"/>
    <col min="7201" max="7201" width="4.26953125" style="9" bestFit="1" customWidth="1"/>
    <col min="7202" max="7203" width="2.6328125" style="9" customWidth="1"/>
    <col min="7204" max="7204" width="4.7265625" style="9" bestFit="1" customWidth="1"/>
    <col min="7205" max="7205" width="1.36328125" style="9" customWidth="1"/>
    <col min="7206" max="7206" width="4.26953125" style="9" bestFit="1" customWidth="1"/>
    <col min="7207" max="7208" width="2.90625" style="9" customWidth="1"/>
    <col min="7209" max="7209" width="4.26953125" style="9" bestFit="1" customWidth="1"/>
    <col min="7210" max="7210" width="1.36328125" style="9" customWidth="1"/>
    <col min="7211" max="7211" width="4.26953125" style="9" bestFit="1" customWidth="1"/>
    <col min="7212" max="7212" width="2.6328125" style="9" customWidth="1"/>
    <col min="7213" max="7213" width="4.7265625" style="9" bestFit="1" customWidth="1"/>
    <col min="7214" max="7214" width="1.36328125" style="9" customWidth="1"/>
    <col min="7215" max="7215" width="4.90625" style="9" bestFit="1" customWidth="1"/>
    <col min="7216" max="7216" width="2.6328125" style="9" customWidth="1"/>
    <col min="7217" max="7217" width="4.90625" style="9" bestFit="1" customWidth="1"/>
    <col min="7218" max="7218" width="1.6328125" style="9" customWidth="1"/>
    <col min="7219" max="7219" width="4.26953125" style="9" bestFit="1" customWidth="1"/>
    <col min="7220" max="7220" width="2.36328125" style="9" customWidth="1"/>
    <col min="7221" max="7221" width="4.26953125" style="9" bestFit="1" customWidth="1"/>
    <col min="7222" max="7222" width="1.36328125" style="9" customWidth="1"/>
    <col min="7223" max="7223" width="4.90625" style="9" bestFit="1" customWidth="1"/>
    <col min="7224" max="7224" width="2.6328125" style="9" customWidth="1"/>
    <col min="7225" max="7225" width="4.90625" style="9" bestFit="1" customWidth="1"/>
    <col min="7226" max="7226" width="1.36328125" style="9" customWidth="1"/>
    <col min="7227" max="7227" width="4.26953125" style="9" bestFit="1" customWidth="1"/>
    <col min="7228" max="7228" width="10.90625" style="9" bestFit="1" customWidth="1"/>
    <col min="7229" max="7229" width="4.08984375" style="9" bestFit="1" customWidth="1"/>
    <col min="7230" max="7230" width="1.36328125" style="9" customWidth="1"/>
    <col min="7231" max="7231" width="4.26953125" style="9" bestFit="1" customWidth="1"/>
    <col min="7232" max="7232" width="2.453125" style="9" customWidth="1"/>
    <col min="7233" max="7233" width="4.26953125" style="9" bestFit="1" customWidth="1"/>
    <col min="7234" max="7234" width="1.36328125" style="9" customWidth="1"/>
    <col min="7235" max="7235" width="4.08984375" style="9" bestFit="1" customWidth="1"/>
    <col min="7236" max="7236" width="2.36328125" style="9" customWidth="1"/>
    <col min="7237" max="7424" width="9" style="9"/>
    <col min="7425" max="7425" width="2.453125" style="9" customWidth="1"/>
    <col min="7426" max="7426" width="4.08984375" style="9" bestFit="1" customWidth="1"/>
    <col min="7427" max="7427" width="1.36328125" style="9" customWidth="1"/>
    <col min="7428" max="7428" width="4.26953125" style="9" bestFit="1" customWidth="1"/>
    <col min="7429" max="7429" width="2.6328125" style="9" customWidth="1"/>
    <col min="7430" max="7430" width="4.453125" style="9" bestFit="1" customWidth="1"/>
    <col min="7431" max="7431" width="1.36328125" style="9" customWidth="1"/>
    <col min="7432" max="7432" width="4.08984375" style="9" bestFit="1" customWidth="1"/>
    <col min="7433" max="7433" width="10.90625" style="9" bestFit="1" customWidth="1"/>
    <col min="7434" max="7434" width="4.26953125" style="9" bestFit="1" customWidth="1"/>
    <col min="7435" max="7435" width="1.36328125" style="9" customWidth="1"/>
    <col min="7436" max="7436" width="4.90625" style="9" bestFit="1" customWidth="1"/>
    <col min="7437" max="7437" width="2.6328125" style="9" customWidth="1"/>
    <col min="7438" max="7438" width="4.90625" style="9" bestFit="1" customWidth="1"/>
    <col min="7439" max="7439" width="1.36328125" style="9" customWidth="1"/>
    <col min="7440" max="7440" width="4.36328125" style="9" bestFit="1" customWidth="1"/>
    <col min="7441" max="7441" width="2.26953125" style="9" customWidth="1"/>
    <col min="7442" max="7442" width="4.26953125" style="9" bestFit="1" customWidth="1"/>
    <col min="7443" max="7443" width="1.36328125" style="9" customWidth="1"/>
    <col min="7444" max="7444" width="4.90625" style="9" bestFit="1" customWidth="1"/>
    <col min="7445" max="7445" width="2.6328125" style="9" customWidth="1"/>
    <col min="7446" max="7446" width="4.90625" style="9" bestFit="1" customWidth="1"/>
    <col min="7447" max="7447" width="1.26953125" style="9" customWidth="1"/>
    <col min="7448" max="7448" width="4.26953125" style="9" bestFit="1" customWidth="1"/>
    <col min="7449" max="7449" width="2.6328125" style="9" customWidth="1"/>
    <col min="7450" max="7450" width="4.7265625" style="9" bestFit="1" customWidth="1"/>
    <col min="7451" max="7451" width="1.453125" style="9" customWidth="1"/>
    <col min="7452" max="7452" width="4.26953125" style="9" bestFit="1" customWidth="1"/>
    <col min="7453" max="7453" width="2.6328125" style="9" customWidth="1"/>
    <col min="7454" max="7454" width="3" style="9" customWidth="1"/>
    <col min="7455" max="7455" width="3.36328125" style="9" customWidth="1"/>
    <col min="7456" max="7456" width="1.36328125" style="9" customWidth="1"/>
    <col min="7457" max="7457" width="4.26953125" style="9" bestFit="1" customWidth="1"/>
    <col min="7458" max="7459" width="2.6328125" style="9" customWidth="1"/>
    <col min="7460" max="7460" width="4.7265625" style="9" bestFit="1" customWidth="1"/>
    <col min="7461" max="7461" width="1.36328125" style="9" customWidth="1"/>
    <col min="7462" max="7462" width="4.26953125" style="9" bestFit="1" customWidth="1"/>
    <col min="7463" max="7464" width="2.90625" style="9" customWidth="1"/>
    <col min="7465" max="7465" width="4.26953125" style="9" bestFit="1" customWidth="1"/>
    <col min="7466" max="7466" width="1.36328125" style="9" customWidth="1"/>
    <col min="7467" max="7467" width="4.26953125" style="9" bestFit="1" customWidth="1"/>
    <col min="7468" max="7468" width="2.6328125" style="9" customWidth="1"/>
    <col min="7469" max="7469" width="4.7265625" style="9" bestFit="1" customWidth="1"/>
    <col min="7470" max="7470" width="1.36328125" style="9" customWidth="1"/>
    <col min="7471" max="7471" width="4.90625" style="9" bestFit="1" customWidth="1"/>
    <col min="7472" max="7472" width="2.6328125" style="9" customWidth="1"/>
    <col min="7473" max="7473" width="4.90625" style="9" bestFit="1" customWidth="1"/>
    <col min="7474" max="7474" width="1.6328125" style="9" customWidth="1"/>
    <col min="7475" max="7475" width="4.26953125" style="9" bestFit="1" customWidth="1"/>
    <col min="7476" max="7476" width="2.36328125" style="9" customWidth="1"/>
    <col min="7477" max="7477" width="4.26953125" style="9" bestFit="1" customWidth="1"/>
    <col min="7478" max="7478" width="1.36328125" style="9" customWidth="1"/>
    <col min="7479" max="7479" width="4.90625" style="9" bestFit="1" customWidth="1"/>
    <col min="7480" max="7480" width="2.6328125" style="9" customWidth="1"/>
    <col min="7481" max="7481" width="4.90625" style="9" bestFit="1" customWidth="1"/>
    <col min="7482" max="7482" width="1.36328125" style="9" customWidth="1"/>
    <col min="7483" max="7483" width="4.26953125" style="9" bestFit="1" customWidth="1"/>
    <col min="7484" max="7484" width="10.90625" style="9" bestFit="1" customWidth="1"/>
    <col min="7485" max="7485" width="4.08984375" style="9" bestFit="1" customWidth="1"/>
    <col min="7486" max="7486" width="1.36328125" style="9" customWidth="1"/>
    <col min="7487" max="7487" width="4.26953125" style="9" bestFit="1" customWidth="1"/>
    <col min="7488" max="7488" width="2.453125" style="9" customWidth="1"/>
    <col min="7489" max="7489" width="4.26953125" style="9" bestFit="1" customWidth="1"/>
    <col min="7490" max="7490" width="1.36328125" style="9" customWidth="1"/>
    <col min="7491" max="7491" width="4.08984375" style="9" bestFit="1" customWidth="1"/>
    <col min="7492" max="7492" width="2.36328125" style="9" customWidth="1"/>
    <col min="7493" max="7680" width="9" style="9"/>
    <col min="7681" max="7681" width="2.453125" style="9" customWidth="1"/>
    <col min="7682" max="7682" width="4.08984375" style="9" bestFit="1" customWidth="1"/>
    <col min="7683" max="7683" width="1.36328125" style="9" customWidth="1"/>
    <col min="7684" max="7684" width="4.26953125" style="9" bestFit="1" customWidth="1"/>
    <col min="7685" max="7685" width="2.6328125" style="9" customWidth="1"/>
    <col min="7686" max="7686" width="4.453125" style="9" bestFit="1" customWidth="1"/>
    <col min="7687" max="7687" width="1.36328125" style="9" customWidth="1"/>
    <col min="7688" max="7688" width="4.08984375" style="9" bestFit="1" customWidth="1"/>
    <col min="7689" max="7689" width="10.90625" style="9" bestFit="1" customWidth="1"/>
    <col min="7690" max="7690" width="4.26953125" style="9" bestFit="1" customWidth="1"/>
    <col min="7691" max="7691" width="1.36328125" style="9" customWidth="1"/>
    <col min="7692" max="7692" width="4.90625" style="9" bestFit="1" customWidth="1"/>
    <col min="7693" max="7693" width="2.6328125" style="9" customWidth="1"/>
    <col min="7694" max="7694" width="4.90625" style="9" bestFit="1" customWidth="1"/>
    <col min="7695" max="7695" width="1.36328125" style="9" customWidth="1"/>
    <col min="7696" max="7696" width="4.36328125" style="9" bestFit="1" customWidth="1"/>
    <col min="7697" max="7697" width="2.26953125" style="9" customWidth="1"/>
    <col min="7698" max="7698" width="4.26953125" style="9" bestFit="1" customWidth="1"/>
    <col min="7699" max="7699" width="1.36328125" style="9" customWidth="1"/>
    <col min="7700" max="7700" width="4.90625" style="9" bestFit="1" customWidth="1"/>
    <col min="7701" max="7701" width="2.6328125" style="9" customWidth="1"/>
    <col min="7702" max="7702" width="4.90625" style="9" bestFit="1" customWidth="1"/>
    <col min="7703" max="7703" width="1.26953125" style="9" customWidth="1"/>
    <col min="7704" max="7704" width="4.26953125" style="9" bestFit="1" customWidth="1"/>
    <col min="7705" max="7705" width="2.6328125" style="9" customWidth="1"/>
    <col min="7706" max="7706" width="4.7265625" style="9" bestFit="1" customWidth="1"/>
    <col min="7707" max="7707" width="1.453125" style="9" customWidth="1"/>
    <col min="7708" max="7708" width="4.26953125" style="9" bestFit="1" customWidth="1"/>
    <col min="7709" max="7709" width="2.6328125" style="9" customWidth="1"/>
    <col min="7710" max="7710" width="3" style="9" customWidth="1"/>
    <col min="7711" max="7711" width="3.36328125" style="9" customWidth="1"/>
    <col min="7712" max="7712" width="1.36328125" style="9" customWidth="1"/>
    <col min="7713" max="7713" width="4.26953125" style="9" bestFit="1" customWidth="1"/>
    <col min="7714" max="7715" width="2.6328125" style="9" customWidth="1"/>
    <col min="7716" max="7716" width="4.7265625" style="9" bestFit="1" customWidth="1"/>
    <col min="7717" max="7717" width="1.36328125" style="9" customWidth="1"/>
    <col min="7718" max="7718" width="4.26953125" style="9" bestFit="1" customWidth="1"/>
    <col min="7719" max="7720" width="2.90625" style="9" customWidth="1"/>
    <col min="7721" max="7721" width="4.26953125" style="9" bestFit="1" customWidth="1"/>
    <col min="7722" max="7722" width="1.36328125" style="9" customWidth="1"/>
    <col min="7723" max="7723" width="4.26953125" style="9" bestFit="1" customWidth="1"/>
    <col min="7724" max="7724" width="2.6328125" style="9" customWidth="1"/>
    <col min="7725" max="7725" width="4.7265625" style="9" bestFit="1" customWidth="1"/>
    <col min="7726" max="7726" width="1.36328125" style="9" customWidth="1"/>
    <col min="7727" max="7727" width="4.90625" style="9" bestFit="1" customWidth="1"/>
    <col min="7728" max="7728" width="2.6328125" style="9" customWidth="1"/>
    <col min="7729" max="7729" width="4.90625" style="9" bestFit="1" customWidth="1"/>
    <col min="7730" max="7730" width="1.6328125" style="9" customWidth="1"/>
    <col min="7731" max="7731" width="4.26953125" style="9" bestFit="1" customWidth="1"/>
    <col min="7732" max="7732" width="2.36328125" style="9" customWidth="1"/>
    <col min="7733" max="7733" width="4.26953125" style="9" bestFit="1" customWidth="1"/>
    <col min="7734" max="7734" width="1.36328125" style="9" customWidth="1"/>
    <col min="7735" max="7735" width="4.90625" style="9" bestFit="1" customWidth="1"/>
    <col min="7736" max="7736" width="2.6328125" style="9" customWidth="1"/>
    <col min="7737" max="7737" width="4.90625" style="9" bestFit="1" customWidth="1"/>
    <col min="7738" max="7738" width="1.36328125" style="9" customWidth="1"/>
    <col min="7739" max="7739" width="4.26953125" style="9" bestFit="1" customWidth="1"/>
    <col min="7740" max="7740" width="10.90625" style="9" bestFit="1" customWidth="1"/>
    <col min="7741" max="7741" width="4.08984375" style="9" bestFit="1" customWidth="1"/>
    <col min="7742" max="7742" width="1.36328125" style="9" customWidth="1"/>
    <col min="7743" max="7743" width="4.26953125" style="9" bestFit="1" customWidth="1"/>
    <col min="7744" max="7744" width="2.453125" style="9" customWidth="1"/>
    <col min="7745" max="7745" width="4.26953125" style="9" bestFit="1" customWidth="1"/>
    <col min="7746" max="7746" width="1.36328125" style="9" customWidth="1"/>
    <col min="7747" max="7747" width="4.08984375" style="9" bestFit="1" customWidth="1"/>
    <col min="7748" max="7748" width="2.36328125" style="9" customWidth="1"/>
    <col min="7749" max="7936" width="9" style="9"/>
    <col min="7937" max="7937" width="2.453125" style="9" customWidth="1"/>
    <col min="7938" max="7938" width="4.08984375" style="9" bestFit="1" customWidth="1"/>
    <col min="7939" max="7939" width="1.36328125" style="9" customWidth="1"/>
    <col min="7940" max="7940" width="4.26953125" style="9" bestFit="1" customWidth="1"/>
    <col min="7941" max="7941" width="2.6328125" style="9" customWidth="1"/>
    <col min="7942" max="7942" width="4.453125" style="9" bestFit="1" customWidth="1"/>
    <col min="7943" max="7943" width="1.36328125" style="9" customWidth="1"/>
    <col min="7944" max="7944" width="4.08984375" style="9" bestFit="1" customWidth="1"/>
    <col min="7945" max="7945" width="10.90625" style="9" bestFit="1" customWidth="1"/>
    <col min="7946" max="7946" width="4.26953125" style="9" bestFit="1" customWidth="1"/>
    <col min="7947" max="7947" width="1.36328125" style="9" customWidth="1"/>
    <col min="7948" max="7948" width="4.90625" style="9" bestFit="1" customWidth="1"/>
    <col min="7949" max="7949" width="2.6328125" style="9" customWidth="1"/>
    <col min="7950" max="7950" width="4.90625" style="9" bestFit="1" customWidth="1"/>
    <col min="7951" max="7951" width="1.36328125" style="9" customWidth="1"/>
    <col min="7952" max="7952" width="4.36328125" style="9" bestFit="1" customWidth="1"/>
    <col min="7953" max="7953" width="2.26953125" style="9" customWidth="1"/>
    <col min="7954" max="7954" width="4.26953125" style="9" bestFit="1" customWidth="1"/>
    <col min="7955" max="7955" width="1.36328125" style="9" customWidth="1"/>
    <col min="7956" max="7956" width="4.90625" style="9" bestFit="1" customWidth="1"/>
    <col min="7957" max="7957" width="2.6328125" style="9" customWidth="1"/>
    <col min="7958" max="7958" width="4.90625" style="9" bestFit="1" customWidth="1"/>
    <col min="7959" max="7959" width="1.26953125" style="9" customWidth="1"/>
    <col min="7960" max="7960" width="4.26953125" style="9" bestFit="1" customWidth="1"/>
    <col min="7961" max="7961" width="2.6328125" style="9" customWidth="1"/>
    <col min="7962" max="7962" width="4.7265625" style="9" bestFit="1" customWidth="1"/>
    <col min="7963" max="7963" width="1.453125" style="9" customWidth="1"/>
    <col min="7964" max="7964" width="4.26953125" style="9" bestFit="1" customWidth="1"/>
    <col min="7965" max="7965" width="2.6328125" style="9" customWidth="1"/>
    <col min="7966" max="7966" width="3" style="9" customWidth="1"/>
    <col min="7967" max="7967" width="3.36328125" style="9" customWidth="1"/>
    <col min="7968" max="7968" width="1.36328125" style="9" customWidth="1"/>
    <col min="7969" max="7969" width="4.26953125" style="9" bestFit="1" customWidth="1"/>
    <col min="7970" max="7971" width="2.6328125" style="9" customWidth="1"/>
    <col min="7972" max="7972" width="4.7265625" style="9" bestFit="1" customWidth="1"/>
    <col min="7973" max="7973" width="1.36328125" style="9" customWidth="1"/>
    <col min="7974" max="7974" width="4.26953125" style="9" bestFit="1" customWidth="1"/>
    <col min="7975" max="7976" width="2.90625" style="9" customWidth="1"/>
    <col min="7977" max="7977" width="4.26953125" style="9" bestFit="1" customWidth="1"/>
    <col min="7978" max="7978" width="1.36328125" style="9" customWidth="1"/>
    <col min="7979" max="7979" width="4.26953125" style="9" bestFit="1" customWidth="1"/>
    <col min="7980" max="7980" width="2.6328125" style="9" customWidth="1"/>
    <col min="7981" max="7981" width="4.7265625" style="9" bestFit="1" customWidth="1"/>
    <col min="7982" max="7982" width="1.36328125" style="9" customWidth="1"/>
    <col min="7983" max="7983" width="4.90625" style="9" bestFit="1" customWidth="1"/>
    <col min="7984" max="7984" width="2.6328125" style="9" customWidth="1"/>
    <col min="7985" max="7985" width="4.90625" style="9" bestFit="1" customWidth="1"/>
    <col min="7986" max="7986" width="1.6328125" style="9" customWidth="1"/>
    <col min="7987" max="7987" width="4.26953125" style="9" bestFit="1" customWidth="1"/>
    <col min="7988" max="7988" width="2.36328125" style="9" customWidth="1"/>
    <col min="7989" max="7989" width="4.26953125" style="9" bestFit="1" customWidth="1"/>
    <col min="7990" max="7990" width="1.36328125" style="9" customWidth="1"/>
    <col min="7991" max="7991" width="4.90625" style="9" bestFit="1" customWidth="1"/>
    <col min="7992" max="7992" width="2.6328125" style="9" customWidth="1"/>
    <col min="7993" max="7993" width="4.90625" style="9" bestFit="1" customWidth="1"/>
    <col min="7994" max="7994" width="1.36328125" style="9" customWidth="1"/>
    <col min="7995" max="7995" width="4.26953125" style="9" bestFit="1" customWidth="1"/>
    <col min="7996" max="7996" width="10.90625" style="9" bestFit="1" customWidth="1"/>
    <col min="7997" max="7997" width="4.08984375" style="9" bestFit="1" customWidth="1"/>
    <col min="7998" max="7998" width="1.36328125" style="9" customWidth="1"/>
    <col min="7999" max="7999" width="4.26953125" style="9" bestFit="1" customWidth="1"/>
    <col min="8000" max="8000" width="2.453125" style="9" customWidth="1"/>
    <col min="8001" max="8001" width="4.26953125" style="9" bestFit="1" customWidth="1"/>
    <col min="8002" max="8002" width="1.36328125" style="9" customWidth="1"/>
    <col min="8003" max="8003" width="4.08984375" style="9" bestFit="1" customWidth="1"/>
    <col min="8004" max="8004" width="2.36328125" style="9" customWidth="1"/>
    <col min="8005" max="8192" width="9" style="9"/>
    <col min="8193" max="8193" width="2.453125" style="9" customWidth="1"/>
    <col min="8194" max="8194" width="4.08984375" style="9" bestFit="1" customWidth="1"/>
    <col min="8195" max="8195" width="1.36328125" style="9" customWidth="1"/>
    <col min="8196" max="8196" width="4.26953125" style="9" bestFit="1" customWidth="1"/>
    <col min="8197" max="8197" width="2.6328125" style="9" customWidth="1"/>
    <col min="8198" max="8198" width="4.453125" style="9" bestFit="1" customWidth="1"/>
    <col min="8199" max="8199" width="1.36328125" style="9" customWidth="1"/>
    <col min="8200" max="8200" width="4.08984375" style="9" bestFit="1" customWidth="1"/>
    <col min="8201" max="8201" width="10.90625" style="9" bestFit="1" customWidth="1"/>
    <col min="8202" max="8202" width="4.26953125" style="9" bestFit="1" customWidth="1"/>
    <col min="8203" max="8203" width="1.36328125" style="9" customWidth="1"/>
    <col min="8204" max="8204" width="4.90625" style="9" bestFit="1" customWidth="1"/>
    <col min="8205" max="8205" width="2.6328125" style="9" customWidth="1"/>
    <col min="8206" max="8206" width="4.90625" style="9" bestFit="1" customWidth="1"/>
    <col min="8207" max="8207" width="1.36328125" style="9" customWidth="1"/>
    <col min="8208" max="8208" width="4.36328125" style="9" bestFit="1" customWidth="1"/>
    <col min="8209" max="8209" width="2.26953125" style="9" customWidth="1"/>
    <col min="8210" max="8210" width="4.26953125" style="9" bestFit="1" customWidth="1"/>
    <col min="8211" max="8211" width="1.36328125" style="9" customWidth="1"/>
    <col min="8212" max="8212" width="4.90625" style="9" bestFit="1" customWidth="1"/>
    <col min="8213" max="8213" width="2.6328125" style="9" customWidth="1"/>
    <col min="8214" max="8214" width="4.90625" style="9" bestFit="1" customWidth="1"/>
    <col min="8215" max="8215" width="1.26953125" style="9" customWidth="1"/>
    <col min="8216" max="8216" width="4.26953125" style="9" bestFit="1" customWidth="1"/>
    <col min="8217" max="8217" width="2.6328125" style="9" customWidth="1"/>
    <col min="8218" max="8218" width="4.7265625" style="9" bestFit="1" customWidth="1"/>
    <col min="8219" max="8219" width="1.453125" style="9" customWidth="1"/>
    <col min="8220" max="8220" width="4.26953125" style="9" bestFit="1" customWidth="1"/>
    <col min="8221" max="8221" width="2.6328125" style="9" customWidth="1"/>
    <col min="8222" max="8222" width="3" style="9" customWidth="1"/>
    <col min="8223" max="8223" width="3.36328125" style="9" customWidth="1"/>
    <col min="8224" max="8224" width="1.36328125" style="9" customWidth="1"/>
    <col min="8225" max="8225" width="4.26953125" style="9" bestFit="1" customWidth="1"/>
    <col min="8226" max="8227" width="2.6328125" style="9" customWidth="1"/>
    <col min="8228" max="8228" width="4.7265625" style="9" bestFit="1" customWidth="1"/>
    <col min="8229" max="8229" width="1.36328125" style="9" customWidth="1"/>
    <col min="8230" max="8230" width="4.26953125" style="9" bestFit="1" customWidth="1"/>
    <col min="8231" max="8232" width="2.90625" style="9" customWidth="1"/>
    <col min="8233" max="8233" width="4.26953125" style="9" bestFit="1" customWidth="1"/>
    <col min="8234" max="8234" width="1.36328125" style="9" customWidth="1"/>
    <col min="8235" max="8235" width="4.26953125" style="9" bestFit="1" customWidth="1"/>
    <col min="8236" max="8236" width="2.6328125" style="9" customWidth="1"/>
    <col min="8237" max="8237" width="4.7265625" style="9" bestFit="1" customWidth="1"/>
    <col min="8238" max="8238" width="1.36328125" style="9" customWidth="1"/>
    <col min="8239" max="8239" width="4.90625" style="9" bestFit="1" customWidth="1"/>
    <col min="8240" max="8240" width="2.6328125" style="9" customWidth="1"/>
    <col min="8241" max="8241" width="4.90625" style="9" bestFit="1" customWidth="1"/>
    <col min="8242" max="8242" width="1.6328125" style="9" customWidth="1"/>
    <col min="8243" max="8243" width="4.26953125" style="9" bestFit="1" customWidth="1"/>
    <col min="8244" max="8244" width="2.36328125" style="9" customWidth="1"/>
    <col min="8245" max="8245" width="4.26953125" style="9" bestFit="1" customWidth="1"/>
    <col min="8246" max="8246" width="1.36328125" style="9" customWidth="1"/>
    <col min="8247" max="8247" width="4.90625" style="9" bestFit="1" customWidth="1"/>
    <col min="8248" max="8248" width="2.6328125" style="9" customWidth="1"/>
    <col min="8249" max="8249" width="4.90625" style="9" bestFit="1" customWidth="1"/>
    <col min="8250" max="8250" width="1.36328125" style="9" customWidth="1"/>
    <col min="8251" max="8251" width="4.26953125" style="9" bestFit="1" customWidth="1"/>
    <col min="8252" max="8252" width="10.90625" style="9" bestFit="1" customWidth="1"/>
    <col min="8253" max="8253" width="4.08984375" style="9" bestFit="1" customWidth="1"/>
    <col min="8254" max="8254" width="1.36328125" style="9" customWidth="1"/>
    <col min="8255" max="8255" width="4.26953125" style="9" bestFit="1" customWidth="1"/>
    <col min="8256" max="8256" width="2.453125" style="9" customWidth="1"/>
    <col min="8257" max="8257" width="4.26953125" style="9" bestFit="1" customWidth="1"/>
    <col min="8258" max="8258" width="1.36328125" style="9" customWidth="1"/>
    <col min="8259" max="8259" width="4.08984375" style="9" bestFit="1" customWidth="1"/>
    <col min="8260" max="8260" width="2.36328125" style="9" customWidth="1"/>
    <col min="8261" max="8448" width="9" style="9"/>
    <col min="8449" max="8449" width="2.453125" style="9" customWidth="1"/>
    <col min="8450" max="8450" width="4.08984375" style="9" bestFit="1" customWidth="1"/>
    <col min="8451" max="8451" width="1.36328125" style="9" customWidth="1"/>
    <col min="8452" max="8452" width="4.26953125" style="9" bestFit="1" customWidth="1"/>
    <col min="8453" max="8453" width="2.6328125" style="9" customWidth="1"/>
    <col min="8454" max="8454" width="4.453125" style="9" bestFit="1" customWidth="1"/>
    <col min="8455" max="8455" width="1.36328125" style="9" customWidth="1"/>
    <col min="8456" max="8456" width="4.08984375" style="9" bestFit="1" customWidth="1"/>
    <col min="8457" max="8457" width="10.90625" style="9" bestFit="1" customWidth="1"/>
    <col min="8458" max="8458" width="4.26953125" style="9" bestFit="1" customWidth="1"/>
    <col min="8459" max="8459" width="1.36328125" style="9" customWidth="1"/>
    <col min="8460" max="8460" width="4.90625" style="9" bestFit="1" customWidth="1"/>
    <col min="8461" max="8461" width="2.6328125" style="9" customWidth="1"/>
    <col min="8462" max="8462" width="4.90625" style="9" bestFit="1" customWidth="1"/>
    <col min="8463" max="8463" width="1.36328125" style="9" customWidth="1"/>
    <col min="8464" max="8464" width="4.36328125" style="9" bestFit="1" customWidth="1"/>
    <col min="8465" max="8465" width="2.26953125" style="9" customWidth="1"/>
    <col min="8466" max="8466" width="4.26953125" style="9" bestFit="1" customWidth="1"/>
    <col min="8467" max="8467" width="1.36328125" style="9" customWidth="1"/>
    <col min="8468" max="8468" width="4.90625" style="9" bestFit="1" customWidth="1"/>
    <col min="8469" max="8469" width="2.6328125" style="9" customWidth="1"/>
    <col min="8470" max="8470" width="4.90625" style="9" bestFit="1" customWidth="1"/>
    <col min="8471" max="8471" width="1.26953125" style="9" customWidth="1"/>
    <col min="8472" max="8472" width="4.26953125" style="9" bestFit="1" customWidth="1"/>
    <col min="8473" max="8473" width="2.6328125" style="9" customWidth="1"/>
    <col min="8474" max="8474" width="4.7265625" style="9" bestFit="1" customWidth="1"/>
    <col min="8475" max="8475" width="1.453125" style="9" customWidth="1"/>
    <col min="8476" max="8476" width="4.26953125" style="9" bestFit="1" customWidth="1"/>
    <col min="8477" max="8477" width="2.6328125" style="9" customWidth="1"/>
    <col min="8478" max="8478" width="3" style="9" customWidth="1"/>
    <col min="8479" max="8479" width="3.36328125" style="9" customWidth="1"/>
    <col min="8480" max="8480" width="1.36328125" style="9" customWidth="1"/>
    <col min="8481" max="8481" width="4.26953125" style="9" bestFit="1" customWidth="1"/>
    <col min="8482" max="8483" width="2.6328125" style="9" customWidth="1"/>
    <col min="8484" max="8484" width="4.7265625" style="9" bestFit="1" customWidth="1"/>
    <col min="8485" max="8485" width="1.36328125" style="9" customWidth="1"/>
    <col min="8486" max="8486" width="4.26953125" style="9" bestFit="1" customWidth="1"/>
    <col min="8487" max="8488" width="2.90625" style="9" customWidth="1"/>
    <col min="8489" max="8489" width="4.26953125" style="9" bestFit="1" customWidth="1"/>
    <col min="8490" max="8490" width="1.36328125" style="9" customWidth="1"/>
    <col min="8491" max="8491" width="4.26953125" style="9" bestFit="1" customWidth="1"/>
    <col min="8492" max="8492" width="2.6328125" style="9" customWidth="1"/>
    <col min="8493" max="8493" width="4.7265625" style="9" bestFit="1" customWidth="1"/>
    <col min="8494" max="8494" width="1.36328125" style="9" customWidth="1"/>
    <col min="8495" max="8495" width="4.90625" style="9" bestFit="1" customWidth="1"/>
    <col min="8496" max="8496" width="2.6328125" style="9" customWidth="1"/>
    <col min="8497" max="8497" width="4.90625" style="9" bestFit="1" customWidth="1"/>
    <col min="8498" max="8498" width="1.6328125" style="9" customWidth="1"/>
    <col min="8499" max="8499" width="4.26953125" style="9" bestFit="1" customWidth="1"/>
    <col min="8500" max="8500" width="2.36328125" style="9" customWidth="1"/>
    <col min="8501" max="8501" width="4.26953125" style="9" bestFit="1" customWidth="1"/>
    <col min="8502" max="8502" width="1.36328125" style="9" customWidth="1"/>
    <col min="8503" max="8503" width="4.90625" style="9" bestFit="1" customWidth="1"/>
    <col min="8504" max="8504" width="2.6328125" style="9" customWidth="1"/>
    <col min="8505" max="8505" width="4.90625" style="9" bestFit="1" customWidth="1"/>
    <col min="8506" max="8506" width="1.36328125" style="9" customWidth="1"/>
    <col min="8507" max="8507" width="4.26953125" style="9" bestFit="1" customWidth="1"/>
    <col min="8508" max="8508" width="10.90625" style="9" bestFit="1" customWidth="1"/>
    <col min="8509" max="8509" width="4.08984375" style="9" bestFit="1" customWidth="1"/>
    <col min="8510" max="8510" width="1.36328125" style="9" customWidth="1"/>
    <col min="8511" max="8511" width="4.26953125" style="9" bestFit="1" customWidth="1"/>
    <col min="8512" max="8512" width="2.453125" style="9" customWidth="1"/>
    <col min="8513" max="8513" width="4.26953125" style="9" bestFit="1" customWidth="1"/>
    <col min="8514" max="8514" width="1.36328125" style="9" customWidth="1"/>
    <col min="8515" max="8515" width="4.08984375" style="9" bestFit="1" customWidth="1"/>
    <col min="8516" max="8516" width="2.36328125" style="9" customWidth="1"/>
    <col min="8517" max="8704" width="9" style="9"/>
    <col min="8705" max="8705" width="2.453125" style="9" customWidth="1"/>
    <col min="8706" max="8706" width="4.08984375" style="9" bestFit="1" customWidth="1"/>
    <col min="8707" max="8707" width="1.36328125" style="9" customWidth="1"/>
    <col min="8708" max="8708" width="4.26953125" style="9" bestFit="1" customWidth="1"/>
    <col min="8709" max="8709" width="2.6328125" style="9" customWidth="1"/>
    <col min="8710" max="8710" width="4.453125" style="9" bestFit="1" customWidth="1"/>
    <col min="8711" max="8711" width="1.36328125" style="9" customWidth="1"/>
    <col min="8712" max="8712" width="4.08984375" style="9" bestFit="1" customWidth="1"/>
    <col min="8713" max="8713" width="10.90625" style="9" bestFit="1" customWidth="1"/>
    <col min="8714" max="8714" width="4.26953125" style="9" bestFit="1" customWidth="1"/>
    <col min="8715" max="8715" width="1.36328125" style="9" customWidth="1"/>
    <col min="8716" max="8716" width="4.90625" style="9" bestFit="1" customWidth="1"/>
    <col min="8717" max="8717" width="2.6328125" style="9" customWidth="1"/>
    <col min="8718" max="8718" width="4.90625" style="9" bestFit="1" customWidth="1"/>
    <col min="8719" max="8719" width="1.36328125" style="9" customWidth="1"/>
    <col min="8720" max="8720" width="4.36328125" style="9" bestFit="1" customWidth="1"/>
    <col min="8721" max="8721" width="2.26953125" style="9" customWidth="1"/>
    <col min="8722" max="8722" width="4.26953125" style="9" bestFit="1" customWidth="1"/>
    <col min="8723" max="8723" width="1.36328125" style="9" customWidth="1"/>
    <col min="8724" max="8724" width="4.90625" style="9" bestFit="1" customWidth="1"/>
    <col min="8725" max="8725" width="2.6328125" style="9" customWidth="1"/>
    <col min="8726" max="8726" width="4.90625" style="9" bestFit="1" customWidth="1"/>
    <col min="8727" max="8727" width="1.26953125" style="9" customWidth="1"/>
    <col min="8728" max="8728" width="4.26953125" style="9" bestFit="1" customWidth="1"/>
    <col min="8729" max="8729" width="2.6328125" style="9" customWidth="1"/>
    <col min="8730" max="8730" width="4.7265625" style="9" bestFit="1" customWidth="1"/>
    <col min="8731" max="8731" width="1.453125" style="9" customWidth="1"/>
    <col min="8732" max="8732" width="4.26953125" style="9" bestFit="1" customWidth="1"/>
    <col min="8733" max="8733" width="2.6328125" style="9" customWidth="1"/>
    <col min="8734" max="8734" width="3" style="9" customWidth="1"/>
    <col min="8735" max="8735" width="3.36328125" style="9" customWidth="1"/>
    <col min="8736" max="8736" width="1.36328125" style="9" customWidth="1"/>
    <col min="8737" max="8737" width="4.26953125" style="9" bestFit="1" customWidth="1"/>
    <col min="8738" max="8739" width="2.6328125" style="9" customWidth="1"/>
    <col min="8740" max="8740" width="4.7265625" style="9" bestFit="1" customWidth="1"/>
    <col min="8741" max="8741" width="1.36328125" style="9" customWidth="1"/>
    <col min="8742" max="8742" width="4.26953125" style="9" bestFit="1" customWidth="1"/>
    <col min="8743" max="8744" width="2.90625" style="9" customWidth="1"/>
    <col min="8745" max="8745" width="4.26953125" style="9" bestFit="1" customWidth="1"/>
    <col min="8746" max="8746" width="1.36328125" style="9" customWidth="1"/>
    <col min="8747" max="8747" width="4.26953125" style="9" bestFit="1" customWidth="1"/>
    <col min="8748" max="8748" width="2.6328125" style="9" customWidth="1"/>
    <col min="8749" max="8749" width="4.7265625" style="9" bestFit="1" customWidth="1"/>
    <col min="8750" max="8750" width="1.36328125" style="9" customWidth="1"/>
    <col min="8751" max="8751" width="4.90625" style="9" bestFit="1" customWidth="1"/>
    <col min="8752" max="8752" width="2.6328125" style="9" customWidth="1"/>
    <col min="8753" max="8753" width="4.90625" style="9" bestFit="1" customWidth="1"/>
    <col min="8754" max="8754" width="1.6328125" style="9" customWidth="1"/>
    <col min="8755" max="8755" width="4.26953125" style="9" bestFit="1" customWidth="1"/>
    <col min="8756" max="8756" width="2.36328125" style="9" customWidth="1"/>
    <col min="8757" max="8757" width="4.26953125" style="9" bestFit="1" customWidth="1"/>
    <col min="8758" max="8758" width="1.36328125" style="9" customWidth="1"/>
    <col min="8759" max="8759" width="4.90625" style="9" bestFit="1" customWidth="1"/>
    <col min="8760" max="8760" width="2.6328125" style="9" customWidth="1"/>
    <col min="8761" max="8761" width="4.90625" style="9" bestFit="1" customWidth="1"/>
    <col min="8762" max="8762" width="1.36328125" style="9" customWidth="1"/>
    <col min="8763" max="8763" width="4.26953125" style="9" bestFit="1" customWidth="1"/>
    <col min="8764" max="8764" width="10.90625" style="9" bestFit="1" customWidth="1"/>
    <col min="8765" max="8765" width="4.08984375" style="9" bestFit="1" customWidth="1"/>
    <col min="8766" max="8766" width="1.36328125" style="9" customWidth="1"/>
    <col min="8767" max="8767" width="4.26953125" style="9" bestFit="1" customWidth="1"/>
    <col min="8768" max="8768" width="2.453125" style="9" customWidth="1"/>
    <col min="8769" max="8769" width="4.26953125" style="9" bestFit="1" customWidth="1"/>
    <col min="8770" max="8770" width="1.36328125" style="9" customWidth="1"/>
    <col min="8771" max="8771" width="4.08984375" style="9" bestFit="1" customWidth="1"/>
    <col min="8772" max="8772" width="2.36328125" style="9" customWidth="1"/>
    <col min="8773" max="8960" width="9" style="9"/>
    <col min="8961" max="8961" width="2.453125" style="9" customWidth="1"/>
    <col min="8962" max="8962" width="4.08984375" style="9" bestFit="1" customWidth="1"/>
    <col min="8963" max="8963" width="1.36328125" style="9" customWidth="1"/>
    <col min="8964" max="8964" width="4.26953125" style="9" bestFit="1" customWidth="1"/>
    <col min="8965" max="8965" width="2.6328125" style="9" customWidth="1"/>
    <col min="8966" max="8966" width="4.453125" style="9" bestFit="1" customWidth="1"/>
    <col min="8967" max="8967" width="1.36328125" style="9" customWidth="1"/>
    <col min="8968" max="8968" width="4.08984375" style="9" bestFit="1" customWidth="1"/>
    <col min="8969" max="8969" width="10.90625" style="9" bestFit="1" customWidth="1"/>
    <col min="8970" max="8970" width="4.26953125" style="9" bestFit="1" customWidth="1"/>
    <col min="8971" max="8971" width="1.36328125" style="9" customWidth="1"/>
    <col min="8972" max="8972" width="4.90625" style="9" bestFit="1" customWidth="1"/>
    <col min="8973" max="8973" width="2.6328125" style="9" customWidth="1"/>
    <col min="8974" max="8974" width="4.90625" style="9" bestFit="1" customWidth="1"/>
    <col min="8975" max="8975" width="1.36328125" style="9" customWidth="1"/>
    <col min="8976" max="8976" width="4.36328125" style="9" bestFit="1" customWidth="1"/>
    <col min="8977" max="8977" width="2.26953125" style="9" customWidth="1"/>
    <col min="8978" max="8978" width="4.26953125" style="9" bestFit="1" customWidth="1"/>
    <col min="8979" max="8979" width="1.36328125" style="9" customWidth="1"/>
    <col min="8980" max="8980" width="4.90625" style="9" bestFit="1" customWidth="1"/>
    <col min="8981" max="8981" width="2.6328125" style="9" customWidth="1"/>
    <col min="8982" max="8982" width="4.90625" style="9" bestFit="1" customWidth="1"/>
    <col min="8983" max="8983" width="1.26953125" style="9" customWidth="1"/>
    <col min="8984" max="8984" width="4.26953125" style="9" bestFit="1" customWidth="1"/>
    <col min="8985" max="8985" width="2.6328125" style="9" customWidth="1"/>
    <col min="8986" max="8986" width="4.7265625" style="9" bestFit="1" customWidth="1"/>
    <col min="8987" max="8987" width="1.453125" style="9" customWidth="1"/>
    <col min="8988" max="8988" width="4.26953125" style="9" bestFit="1" customWidth="1"/>
    <col min="8989" max="8989" width="2.6328125" style="9" customWidth="1"/>
    <col min="8990" max="8990" width="3" style="9" customWidth="1"/>
    <col min="8991" max="8991" width="3.36328125" style="9" customWidth="1"/>
    <col min="8992" max="8992" width="1.36328125" style="9" customWidth="1"/>
    <col min="8993" max="8993" width="4.26953125" style="9" bestFit="1" customWidth="1"/>
    <col min="8994" max="8995" width="2.6328125" style="9" customWidth="1"/>
    <col min="8996" max="8996" width="4.7265625" style="9" bestFit="1" customWidth="1"/>
    <col min="8997" max="8997" width="1.36328125" style="9" customWidth="1"/>
    <col min="8998" max="8998" width="4.26953125" style="9" bestFit="1" customWidth="1"/>
    <col min="8999" max="9000" width="2.90625" style="9" customWidth="1"/>
    <col min="9001" max="9001" width="4.26953125" style="9" bestFit="1" customWidth="1"/>
    <col min="9002" max="9002" width="1.36328125" style="9" customWidth="1"/>
    <col min="9003" max="9003" width="4.26953125" style="9" bestFit="1" customWidth="1"/>
    <col min="9004" max="9004" width="2.6328125" style="9" customWidth="1"/>
    <col min="9005" max="9005" width="4.7265625" style="9" bestFit="1" customWidth="1"/>
    <col min="9006" max="9006" width="1.36328125" style="9" customWidth="1"/>
    <col min="9007" max="9007" width="4.90625" style="9" bestFit="1" customWidth="1"/>
    <col min="9008" max="9008" width="2.6328125" style="9" customWidth="1"/>
    <col min="9009" max="9009" width="4.90625" style="9" bestFit="1" customWidth="1"/>
    <col min="9010" max="9010" width="1.6328125" style="9" customWidth="1"/>
    <col min="9011" max="9011" width="4.26953125" style="9" bestFit="1" customWidth="1"/>
    <col min="9012" max="9012" width="2.36328125" style="9" customWidth="1"/>
    <col min="9013" max="9013" width="4.26953125" style="9" bestFit="1" customWidth="1"/>
    <col min="9014" max="9014" width="1.36328125" style="9" customWidth="1"/>
    <col min="9015" max="9015" width="4.90625" style="9" bestFit="1" customWidth="1"/>
    <col min="9016" max="9016" width="2.6328125" style="9" customWidth="1"/>
    <col min="9017" max="9017" width="4.90625" style="9" bestFit="1" customWidth="1"/>
    <col min="9018" max="9018" width="1.36328125" style="9" customWidth="1"/>
    <col min="9019" max="9019" width="4.26953125" style="9" bestFit="1" customWidth="1"/>
    <col min="9020" max="9020" width="10.90625" style="9" bestFit="1" customWidth="1"/>
    <col min="9021" max="9021" width="4.08984375" style="9" bestFit="1" customWidth="1"/>
    <col min="9022" max="9022" width="1.36328125" style="9" customWidth="1"/>
    <col min="9023" max="9023" width="4.26953125" style="9" bestFit="1" customWidth="1"/>
    <col min="9024" max="9024" width="2.453125" style="9" customWidth="1"/>
    <col min="9025" max="9025" width="4.26953125" style="9" bestFit="1" customWidth="1"/>
    <col min="9026" max="9026" width="1.36328125" style="9" customWidth="1"/>
    <col min="9027" max="9027" width="4.08984375" style="9" bestFit="1" customWidth="1"/>
    <col min="9028" max="9028" width="2.36328125" style="9" customWidth="1"/>
    <col min="9029" max="9216" width="9" style="9"/>
    <col min="9217" max="9217" width="2.453125" style="9" customWidth="1"/>
    <col min="9218" max="9218" width="4.08984375" style="9" bestFit="1" customWidth="1"/>
    <col min="9219" max="9219" width="1.36328125" style="9" customWidth="1"/>
    <col min="9220" max="9220" width="4.26953125" style="9" bestFit="1" customWidth="1"/>
    <col min="9221" max="9221" width="2.6328125" style="9" customWidth="1"/>
    <col min="9222" max="9222" width="4.453125" style="9" bestFit="1" customWidth="1"/>
    <col min="9223" max="9223" width="1.36328125" style="9" customWidth="1"/>
    <col min="9224" max="9224" width="4.08984375" style="9" bestFit="1" customWidth="1"/>
    <col min="9225" max="9225" width="10.90625" style="9" bestFit="1" customWidth="1"/>
    <col min="9226" max="9226" width="4.26953125" style="9" bestFit="1" customWidth="1"/>
    <col min="9227" max="9227" width="1.36328125" style="9" customWidth="1"/>
    <col min="9228" max="9228" width="4.90625" style="9" bestFit="1" customWidth="1"/>
    <col min="9229" max="9229" width="2.6328125" style="9" customWidth="1"/>
    <col min="9230" max="9230" width="4.90625" style="9" bestFit="1" customWidth="1"/>
    <col min="9231" max="9231" width="1.36328125" style="9" customWidth="1"/>
    <col min="9232" max="9232" width="4.36328125" style="9" bestFit="1" customWidth="1"/>
    <col min="9233" max="9233" width="2.26953125" style="9" customWidth="1"/>
    <col min="9234" max="9234" width="4.26953125" style="9" bestFit="1" customWidth="1"/>
    <col min="9235" max="9235" width="1.36328125" style="9" customWidth="1"/>
    <col min="9236" max="9236" width="4.90625" style="9" bestFit="1" customWidth="1"/>
    <col min="9237" max="9237" width="2.6328125" style="9" customWidth="1"/>
    <col min="9238" max="9238" width="4.90625" style="9" bestFit="1" customWidth="1"/>
    <col min="9239" max="9239" width="1.26953125" style="9" customWidth="1"/>
    <col min="9240" max="9240" width="4.26953125" style="9" bestFit="1" customWidth="1"/>
    <col min="9241" max="9241" width="2.6328125" style="9" customWidth="1"/>
    <col min="9242" max="9242" width="4.7265625" style="9" bestFit="1" customWidth="1"/>
    <col min="9243" max="9243" width="1.453125" style="9" customWidth="1"/>
    <col min="9244" max="9244" width="4.26953125" style="9" bestFit="1" customWidth="1"/>
    <col min="9245" max="9245" width="2.6328125" style="9" customWidth="1"/>
    <col min="9246" max="9246" width="3" style="9" customWidth="1"/>
    <col min="9247" max="9247" width="3.36328125" style="9" customWidth="1"/>
    <col min="9248" max="9248" width="1.36328125" style="9" customWidth="1"/>
    <col min="9249" max="9249" width="4.26953125" style="9" bestFit="1" customWidth="1"/>
    <col min="9250" max="9251" width="2.6328125" style="9" customWidth="1"/>
    <col min="9252" max="9252" width="4.7265625" style="9" bestFit="1" customWidth="1"/>
    <col min="9253" max="9253" width="1.36328125" style="9" customWidth="1"/>
    <col min="9254" max="9254" width="4.26953125" style="9" bestFit="1" customWidth="1"/>
    <col min="9255" max="9256" width="2.90625" style="9" customWidth="1"/>
    <col min="9257" max="9257" width="4.26953125" style="9" bestFit="1" customWidth="1"/>
    <col min="9258" max="9258" width="1.36328125" style="9" customWidth="1"/>
    <col min="9259" max="9259" width="4.26953125" style="9" bestFit="1" customWidth="1"/>
    <col min="9260" max="9260" width="2.6328125" style="9" customWidth="1"/>
    <col min="9261" max="9261" width="4.7265625" style="9" bestFit="1" customWidth="1"/>
    <col min="9262" max="9262" width="1.36328125" style="9" customWidth="1"/>
    <col min="9263" max="9263" width="4.90625" style="9" bestFit="1" customWidth="1"/>
    <col min="9264" max="9264" width="2.6328125" style="9" customWidth="1"/>
    <col min="9265" max="9265" width="4.90625" style="9" bestFit="1" customWidth="1"/>
    <col min="9266" max="9266" width="1.6328125" style="9" customWidth="1"/>
    <col min="9267" max="9267" width="4.26953125" style="9" bestFit="1" customWidth="1"/>
    <col min="9268" max="9268" width="2.36328125" style="9" customWidth="1"/>
    <col min="9269" max="9269" width="4.26953125" style="9" bestFit="1" customWidth="1"/>
    <col min="9270" max="9270" width="1.36328125" style="9" customWidth="1"/>
    <col min="9271" max="9271" width="4.90625" style="9" bestFit="1" customWidth="1"/>
    <col min="9272" max="9272" width="2.6328125" style="9" customWidth="1"/>
    <col min="9273" max="9273" width="4.90625" style="9" bestFit="1" customWidth="1"/>
    <col min="9274" max="9274" width="1.36328125" style="9" customWidth="1"/>
    <col min="9275" max="9275" width="4.26953125" style="9" bestFit="1" customWidth="1"/>
    <col min="9276" max="9276" width="10.90625" style="9" bestFit="1" customWidth="1"/>
    <col min="9277" max="9277" width="4.08984375" style="9" bestFit="1" customWidth="1"/>
    <col min="9278" max="9278" width="1.36328125" style="9" customWidth="1"/>
    <col min="9279" max="9279" width="4.26953125" style="9" bestFit="1" customWidth="1"/>
    <col min="9280" max="9280" width="2.453125" style="9" customWidth="1"/>
    <col min="9281" max="9281" width="4.26953125" style="9" bestFit="1" customWidth="1"/>
    <col min="9282" max="9282" width="1.36328125" style="9" customWidth="1"/>
    <col min="9283" max="9283" width="4.08984375" style="9" bestFit="1" customWidth="1"/>
    <col min="9284" max="9284" width="2.36328125" style="9" customWidth="1"/>
    <col min="9285" max="9472" width="9" style="9"/>
    <col min="9473" max="9473" width="2.453125" style="9" customWidth="1"/>
    <col min="9474" max="9474" width="4.08984375" style="9" bestFit="1" customWidth="1"/>
    <col min="9475" max="9475" width="1.36328125" style="9" customWidth="1"/>
    <col min="9476" max="9476" width="4.26953125" style="9" bestFit="1" customWidth="1"/>
    <col min="9477" max="9477" width="2.6328125" style="9" customWidth="1"/>
    <col min="9478" max="9478" width="4.453125" style="9" bestFit="1" customWidth="1"/>
    <col min="9479" max="9479" width="1.36328125" style="9" customWidth="1"/>
    <col min="9480" max="9480" width="4.08984375" style="9" bestFit="1" customWidth="1"/>
    <col min="9481" max="9481" width="10.90625" style="9" bestFit="1" customWidth="1"/>
    <col min="9482" max="9482" width="4.26953125" style="9" bestFit="1" customWidth="1"/>
    <col min="9483" max="9483" width="1.36328125" style="9" customWidth="1"/>
    <col min="9484" max="9484" width="4.90625" style="9" bestFit="1" customWidth="1"/>
    <col min="9485" max="9485" width="2.6328125" style="9" customWidth="1"/>
    <col min="9486" max="9486" width="4.90625" style="9" bestFit="1" customWidth="1"/>
    <col min="9487" max="9487" width="1.36328125" style="9" customWidth="1"/>
    <col min="9488" max="9488" width="4.36328125" style="9" bestFit="1" customWidth="1"/>
    <col min="9489" max="9489" width="2.26953125" style="9" customWidth="1"/>
    <col min="9490" max="9490" width="4.26953125" style="9" bestFit="1" customWidth="1"/>
    <col min="9491" max="9491" width="1.36328125" style="9" customWidth="1"/>
    <col min="9492" max="9492" width="4.90625" style="9" bestFit="1" customWidth="1"/>
    <col min="9493" max="9493" width="2.6328125" style="9" customWidth="1"/>
    <col min="9494" max="9494" width="4.90625" style="9" bestFit="1" customWidth="1"/>
    <col min="9495" max="9495" width="1.26953125" style="9" customWidth="1"/>
    <col min="9496" max="9496" width="4.26953125" style="9" bestFit="1" customWidth="1"/>
    <col min="9497" max="9497" width="2.6328125" style="9" customWidth="1"/>
    <col min="9498" max="9498" width="4.7265625" style="9" bestFit="1" customWidth="1"/>
    <col min="9499" max="9499" width="1.453125" style="9" customWidth="1"/>
    <col min="9500" max="9500" width="4.26953125" style="9" bestFit="1" customWidth="1"/>
    <col min="9501" max="9501" width="2.6328125" style="9" customWidth="1"/>
    <col min="9502" max="9502" width="3" style="9" customWidth="1"/>
    <col min="9503" max="9503" width="3.36328125" style="9" customWidth="1"/>
    <col min="9504" max="9504" width="1.36328125" style="9" customWidth="1"/>
    <col min="9505" max="9505" width="4.26953125" style="9" bestFit="1" customWidth="1"/>
    <col min="9506" max="9507" width="2.6328125" style="9" customWidth="1"/>
    <col min="9508" max="9508" width="4.7265625" style="9" bestFit="1" customWidth="1"/>
    <col min="9509" max="9509" width="1.36328125" style="9" customWidth="1"/>
    <col min="9510" max="9510" width="4.26953125" style="9" bestFit="1" customWidth="1"/>
    <col min="9511" max="9512" width="2.90625" style="9" customWidth="1"/>
    <col min="9513" max="9513" width="4.26953125" style="9" bestFit="1" customWidth="1"/>
    <col min="9514" max="9514" width="1.36328125" style="9" customWidth="1"/>
    <col min="9515" max="9515" width="4.26953125" style="9" bestFit="1" customWidth="1"/>
    <col min="9516" max="9516" width="2.6328125" style="9" customWidth="1"/>
    <col min="9517" max="9517" width="4.7265625" style="9" bestFit="1" customWidth="1"/>
    <col min="9518" max="9518" width="1.36328125" style="9" customWidth="1"/>
    <col min="9519" max="9519" width="4.90625" style="9" bestFit="1" customWidth="1"/>
    <col min="9520" max="9520" width="2.6328125" style="9" customWidth="1"/>
    <col min="9521" max="9521" width="4.90625" style="9" bestFit="1" customWidth="1"/>
    <col min="9522" max="9522" width="1.6328125" style="9" customWidth="1"/>
    <col min="9523" max="9523" width="4.26953125" style="9" bestFit="1" customWidth="1"/>
    <col min="9524" max="9524" width="2.36328125" style="9" customWidth="1"/>
    <col min="9525" max="9525" width="4.26953125" style="9" bestFit="1" customWidth="1"/>
    <col min="9526" max="9526" width="1.36328125" style="9" customWidth="1"/>
    <col min="9527" max="9527" width="4.90625" style="9" bestFit="1" customWidth="1"/>
    <col min="9528" max="9528" width="2.6328125" style="9" customWidth="1"/>
    <col min="9529" max="9529" width="4.90625" style="9" bestFit="1" customWidth="1"/>
    <col min="9530" max="9530" width="1.36328125" style="9" customWidth="1"/>
    <col min="9531" max="9531" width="4.26953125" style="9" bestFit="1" customWidth="1"/>
    <col min="9532" max="9532" width="10.90625" style="9" bestFit="1" customWidth="1"/>
    <col min="9533" max="9533" width="4.08984375" style="9" bestFit="1" customWidth="1"/>
    <col min="9534" max="9534" width="1.36328125" style="9" customWidth="1"/>
    <col min="9535" max="9535" width="4.26953125" style="9" bestFit="1" customWidth="1"/>
    <col min="9536" max="9536" width="2.453125" style="9" customWidth="1"/>
    <col min="9537" max="9537" width="4.26953125" style="9" bestFit="1" customWidth="1"/>
    <col min="9538" max="9538" width="1.36328125" style="9" customWidth="1"/>
    <col min="9539" max="9539" width="4.08984375" style="9" bestFit="1" customWidth="1"/>
    <col min="9540" max="9540" width="2.36328125" style="9" customWidth="1"/>
    <col min="9541" max="9728" width="9" style="9"/>
    <col min="9729" max="9729" width="2.453125" style="9" customWidth="1"/>
    <col min="9730" max="9730" width="4.08984375" style="9" bestFit="1" customWidth="1"/>
    <col min="9731" max="9731" width="1.36328125" style="9" customWidth="1"/>
    <col min="9732" max="9732" width="4.26953125" style="9" bestFit="1" customWidth="1"/>
    <col min="9733" max="9733" width="2.6328125" style="9" customWidth="1"/>
    <col min="9734" max="9734" width="4.453125" style="9" bestFit="1" customWidth="1"/>
    <col min="9735" max="9735" width="1.36328125" style="9" customWidth="1"/>
    <col min="9736" max="9736" width="4.08984375" style="9" bestFit="1" customWidth="1"/>
    <col min="9737" max="9737" width="10.90625" style="9" bestFit="1" customWidth="1"/>
    <col min="9738" max="9738" width="4.26953125" style="9" bestFit="1" customWidth="1"/>
    <col min="9739" max="9739" width="1.36328125" style="9" customWidth="1"/>
    <col min="9740" max="9740" width="4.90625" style="9" bestFit="1" customWidth="1"/>
    <col min="9741" max="9741" width="2.6328125" style="9" customWidth="1"/>
    <col min="9742" max="9742" width="4.90625" style="9" bestFit="1" customWidth="1"/>
    <col min="9743" max="9743" width="1.36328125" style="9" customWidth="1"/>
    <col min="9744" max="9744" width="4.36328125" style="9" bestFit="1" customWidth="1"/>
    <col min="9745" max="9745" width="2.26953125" style="9" customWidth="1"/>
    <col min="9746" max="9746" width="4.26953125" style="9" bestFit="1" customWidth="1"/>
    <col min="9747" max="9747" width="1.36328125" style="9" customWidth="1"/>
    <col min="9748" max="9748" width="4.90625" style="9" bestFit="1" customWidth="1"/>
    <col min="9749" max="9749" width="2.6328125" style="9" customWidth="1"/>
    <col min="9750" max="9750" width="4.90625" style="9" bestFit="1" customWidth="1"/>
    <col min="9751" max="9751" width="1.26953125" style="9" customWidth="1"/>
    <col min="9752" max="9752" width="4.26953125" style="9" bestFit="1" customWidth="1"/>
    <col min="9753" max="9753" width="2.6328125" style="9" customWidth="1"/>
    <col min="9754" max="9754" width="4.7265625" style="9" bestFit="1" customWidth="1"/>
    <col min="9755" max="9755" width="1.453125" style="9" customWidth="1"/>
    <col min="9756" max="9756" width="4.26953125" style="9" bestFit="1" customWidth="1"/>
    <col min="9757" max="9757" width="2.6328125" style="9" customWidth="1"/>
    <col min="9758" max="9758" width="3" style="9" customWidth="1"/>
    <col min="9759" max="9759" width="3.36328125" style="9" customWidth="1"/>
    <col min="9760" max="9760" width="1.36328125" style="9" customWidth="1"/>
    <col min="9761" max="9761" width="4.26953125" style="9" bestFit="1" customWidth="1"/>
    <col min="9762" max="9763" width="2.6328125" style="9" customWidth="1"/>
    <col min="9764" max="9764" width="4.7265625" style="9" bestFit="1" customWidth="1"/>
    <col min="9765" max="9765" width="1.36328125" style="9" customWidth="1"/>
    <col min="9766" max="9766" width="4.26953125" style="9" bestFit="1" customWidth="1"/>
    <col min="9767" max="9768" width="2.90625" style="9" customWidth="1"/>
    <col min="9769" max="9769" width="4.26953125" style="9" bestFit="1" customWidth="1"/>
    <col min="9770" max="9770" width="1.36328125" style="9" customWidth="1"/>
    <col min="9771" max="9771" width="4.26953125" style="9" bestFit="1" customWidth="1"/>
    <col min="9772" max="9772" width="2.6328125" style="9" customWidth="1"/>
    <col min="9773" max="9773" width="4.7265625" style="9" bestFit="1" customWidth="1"/>
    <col min="9774" max="9774" width="1.36328125" style="9" customWidth="1"/>
    <col min="9775" max="9775" width="4.90625" style="9" bestFit="1" customWidth="1"/>
    <col min="9776" max="9776" width="2.6328125" style="9" customWidth="1"/>
    <col min="9777" max="9777" width="4.90625" style="9" bestFit="1" customWidth="1"/>
    <col min="9778" max="9778" width="1.6328125" style="9" customWidth="1"/>
    <col min="9779" max="9779" width="4.26953125" style="9" bestFit="1" customWidth="1"/>
    <col min="9780" max="9780" width="2.36328125" style="9" customWidth="1"/>
    <col min="9781" max="9781" width="4.26953125" style="9" bestFit="1" customWidth="1"/>
    <col min="9782" max="9782" width="1.36328125" style="9" customWidth="1"/>
    <col min="9783" max="9783" width="4.90625" style="9" bestFit="1" customWidth="1"/>
    <col min="9784" max="9784" width="2.6328125" style="9" customWidth="1"/>
    <col min="9785" max="9785" width="4.90625" style="9" bestFit="1" customWidth="1"/>
    <col min="9786" max="9786" width="1.36328125" style="9" customWidth="1"/>
    <col min="9787" max="9787" width="4.26953125" style="9" bestFit="1" customWidth="1"/>
    <col min="9788" max="9788" width="10.90625" style="9" bestFit="1" customWidth="1"/>
    <col min="9789" max="9789" width="4.08984375" style="9" bestFit="1" customWidth="1"/>
    <col min="9790" max="9790" width="1.36328125" style="9" customWidth="1"/>
    <col min="9791" max="9791" width="4.26953125" style="9" bestFit="1" customWidth="1"/>
    <col min="9792" max="9792" width="2.453125" style="9" customWidth="1"/>
    <col min="9793" max="9793" width="4.26953125" style="9" bestFit="1" customWidth="1"/>
    <col min="9794" max="9794" width="1.36328125" style="9" customWidth="1"/>
    <col min="9795" max="9795" width="4.08984375" style="9" bestFit="1" customWidth="1"/>
    <col min="9796" max="9796" width="2.36328125" style="9" customWidth="1"/>
    <col min="9797" max="9984" width="9" style="9"/>
    <col min="9985" max="9985" width="2.453125" style="9" customWidth="1"/>
    <col min="9986" max="9986" width="4.08984375" style="9" bestFit="1" customWidth="1"/>
    <col min="9987" max="9987" width="1.36328125" style="9" customWidth="1"/>
    <col min="9988" max="9988" width="4.26953125" style="9" bestFit="1" customWidth="1"/>
    <col min="9989" max="9989" width="2.6328125" style="9" customWidth="1"/>
    <col min="9990" max="9990" width="4.453125" style="9" bestFit="1" customWidth="1"/>
    <col min="9991" max="9991" width="1.36328125" style="9" customWidth="1"/>
    <col min="9992" max="9992" width="4.08984375" style="9" bestFit="1" customWidth="1"/>
    <col min="9993" max="9993" width="10.90625" style="9" bestFit="1" customWidth="1"/>
    <col min="9994" max="9994" width="4.26953125" style="9" bestFit="1" customWidth="1"/>
    <col min="9995" max="9995" width="1.36328125" style="9" customWidth="1"/>
    <col min="9996" max="9996" width="4.90625" style="9" bestFit="1" customWidth="1"/>
    <col min="9997" max="9997" width="2.6328125" style="9" customWidth="1"/>
    <col min="9998" max="9998" width="4.90625" style="9" bestFit="1" customWidth="1"/>
    <col min="9999" max="9999" width="1.36328125" style="9" customWidth="1"/>
    <col min="10000" max="10000" width="4.36328125" style="9" bestFit="1" customWidth="1"/>
    <col min="10001" max="10001" width="2.26953125" style="9" customWidth="1"/>
    <col min="10002" max="10002" width="4.26953125" style="9" bestFit="1" customWidth="1"/>
    <col min="10003" max="10003" width="1.36328125" style="9" customWidth="1"/>
    <col min="10004" max="10004" width="4.90625" style="9" bestFit="1" customWidth="1"/>
    <col min="10005" max="10005" width="2.6328125" style="9" customWidth="1"/>
    <col min="10006" max="10006" width="4.90625" style="9" bestFit="1" customWidth="1"/>
    <col min="10007" max="10007" width="1.26953125" style="9" customWidth="1"/>
    <col min="10008" max="10008" width="4.26953125" style="9" bestFit="1" customWidth="1"/>
    <col min="10009" max="10009" width="2.6328125" style="9" customWidth="1"/>
    <col min="10010" max="10010" width="4.7265625" style="9" bestFit="1" customWidth="1"/>
    <col min="10011" max="10011" width="1.453125" style="9" customWidth="1"/>
    <col min="10012" max="10012" width="4.26953125" style="9" bestFit="1" customWidth="1"/>
    <col min="10013" max="10013" width="2.6328125" style="9" customWidth="1"/>
    <col min="10014" max="10014" width="3" style="9" customWidth="1"/>
    <col min="10015" max="10015" width="3.36328125" style="9" customWidth="1"/>
    <col min="10016" max="10016" width="1.36328125" style="9" customWidth="1"/>
    <col min="10017" max="10017" width="4.26953125" style="9" bestFit="1" customWidth="1"/>
    <col min="10018" max="10019" width="2.6328125" style="9" customWidth="1"/>
    <col min="10020" max="10020" width="4.7265625" style="9" bestFit="1" customWidth="1"/>
    <col min="10021" max="10021" width="1.36328125" style="9" customWidth="1"/>
    <col min="10022" max="10022" width="4.26953125" style="9" bestFit="1" customWidth="1"/>
    <col min="10023" max="10024" width="2.90625" style="9" customWidth="1"/>
    <col min="10025" max="10025" width="4.26953125" style="9" bestFit="1" customWidth="1"/>
    <col min="10026" max="10026" width="1.36328125" style="9" customWidth="1"/>
    <col min="10027" max="10027" width="4.26953125" style="9" bestFit="1" customWidth="1"/>
    <col min="10028" max="10028" width="2.6328125" style="9" customWidth="1"/>
    <col min="10029" max="10029" width="4.7265625" style="9" bestFit="1" customWidth="1"/>
    <col min="10030" max="10030" width="1.36328125" style="9" customWidth="1"/>
    <col min="10031" max="10031" width="4.90625" style="9" bestFit="1" customWidth="1"/>
    <col min="10032" max="10032" width="2.6328125" style="9" customWidth="1"/>
    <col min="10033" max="10033" width="4.90625" style="9" bestFit="1" customWidth="1"/>
    <col min="10034" max="10034" width="1.6328125" style="9" customWidth="1"/>
    <col min="10035" max="10035" width="4.26953125" style="9" bestFit="1" customWidth="1"/>
    <col min="10036" max="10036" width="2.36328125" style="9" customWidth="1"/>
    <col min="10037" max="10037" width="4.26953125" style="9" bestFit="1" customWidth="1"/>
    <col min="10038" max="10038" width="1.36328125" style="9" customWidth="1"/>
    <col min="10039" max="10039" width="4.90625" style="9" bestFit="1" customWidth="1"/>
    <col min="10040" max="10040" width="2.6328125" style="9" customWidth="1"/>
    <col min="10041" max="10041" width="4.90625" style="9" bestFit="1" customWidth="1"/>
    <col min="10042" max="10042" width="1.36328125" style="9" customWidth="1"/>
    <col min="10043" max="10043" width="4.26953125" style="9" bestFit="1" customWidth="1"/>
    <col min="10044" max="10044" width="10.90625" style="9" bestFit="1" customWidth="1"/>
    <col min="10045" max="10045" width="4.08984375" style="9" bestFit="1" customWidth="1"/>
    <col min="10046" max="10046" width="1.36328125" style="9" customWidth="1"/>
    <col min="10047" max="10047" width="4.26953125" style="9" bestFit="1" customWidth="1"/>
    <col min="10048" max="10048" width="2.453125" style="9" customWidth="1"/>
    <col min="10049" max="10049" width="4.26953125" style="9" bestFit="1" customWidth="1"/>
    <col min="10050" max="10050" width="1.36328125" style="9" customWidth="1"/>
    <col min="10051" max="10051" width="4.08984375" style="9" bestFit="1" customWidth="1"/>
    <col min="10052" max="10052" width="2.36328125" style="9" customWidth="1"/>
    <col min="10053" max="10240" width="9" style="9"/>
    <col min="10241" max="10241" width="2.453125" style="9" customWidth="1"/>
    <col min="10242" max="10242" width="4.08984375" style="9" bestFit="1" customWidth="1"/>
    <col min="10243" max="10243" width="1.36328125" style="9" customWidth="1"/>
    <col min="10244" max="10244" width="4.26953125" style="9" bestFit="1" customWidth="1"/>
    <col min="10245" max="10245" width="2.6328125" style="9" customWidth="1"/>
    <col min="10246" max="10246" width="4.453125" style="9" bestFit="1" customWidth="1"/>
    <col min="10247" max="10247" width="1.36328125" style="9" customWidth="1"/>
    <col min="10248" max="10248" width="4.08984375" style="9" bestFit="1" customWidth="1"/>
    <col min="10249" max="10249" width="10.90625" style="9" bestFit="1" customWidth="1"/>
    <col min="10250" max="10250" width="4.26953125" style="9" bestFit="1" customWidth="1"/>
    <col min="10251" max="10251" width="1.36328125" style="9" customWidth="1"/>
    <col min="10252" max="10252" width="4.90625" style="9" bestFit="1" customWidth="1"/>
    <col min="10253" max="10253" width="2.6328125" style="9" customWidth="1"/>
    <col min="10254" max="10254" width="4.90625" style="9" bestFit="1" customWidth="1"/>
    <col min="10255" max="10255" width="1.36328125" style="9" customWidth="1"/>
    <col min="10256" max="10256" width="4.36328125" style="9" bestFit="1" customWidth="1"/>
    <col min="10257" max="10257" width="2.26953125" style="9" customWidth="1"/>
    <col min="10258" max="10258" width="4.26953125" style="9" bestFit="1" customWidth="1"/>
    <col min="10259" max="10259" width="1.36328125" style="9" customWidth="1"/>
    <col min="10260" max="10260" width="4.90625" style="9" bestFit="1" customWidth="1"/>
    <col min="10261" max="10261" width="2.6328125" style="9" customWidth="1"/>
    <col min="10262" max="10262" width="4.90625" style="9" bestFit="1" customWidth="1"/>
    <col min="10263" max="10263" width="1.26953125" style="9" customWidth="1"/>
    <col min="10264" max="10264" width="4.26953125" style="9" bestFit="1" customWidth="1"/>
    <col min="10265" max="10265" width="2.6328125" style="9" customWidth="1"/>
    <col min="10266" max="10266" width="4.7265625" style="9" bestFit="1" customWidth="1"/>
    <col min="10267" max="10267" width="1.453125" style="9" customWidth="1"/>
    <col min="10268" max="10268" width="4.26953125" style="9" bestFit="1" customWidth="1"/>
    <col min="10269" max="10269" width="2.6328125" style="9" customWidth="1"/>
    <col min="10270" max="10270" width="3" style="9" customWidth="1"/>
    <col min="10271" max="10271" width="3.36328125" style="9" customWidth="1"/>
    <col min="10272" max="10272" width="1.36328125" style="9" customWidth="1"/>
    <col min="10273" max="10273" width="4.26953125" style="9" bestFit="1" customWidth="1"/>
    <col min="10274" max="10275" width="2.6328125" style="9" customWidth="1"/>
    <col min="10276" max="10276" width="4.7265625" style="9" bestFit="1" customWidth="1"/>
    <col min="10277" max="10277" width="1.36328125" style="9" customWidth="1"/>
    <col min="10278" max="10278" width="4.26953125" style="9" bestFit="1" customWidth="1"/>
    <col min="10279" max="10280" width="2.90625" style="9" customWidth="1"/>
    <col min="10281" max="10281" width="4.26953125" style="9" bestFit="1" customWidth="1"/>
    <col min="10282" max="10282" width="1.36328125" style="9" customWidth="1"/>
    <col min="10283" max="10283" width="4.26953125" style="9" bestFit="1" customWidth="1"/>
    <col min="10284" max="10284" width="2.6328125" style="9" customWidth="1"/>
    <col min="10285" max="10285" width="4.7265625" style="9" bestFit="1" customWidth="1"/>
    <col min="10286" max="10286" width="1.36328125" style="9" customWidth="1"/>
    <col min="10287" max="10287" width="4.90625" style="9" bestFit="1" customWidth="1"/>
    <col min="10288" max="10288" width="2.6328125" style="9" customWidth="1"/>
    <col min="10289" max="10289" width="4.90625" style="9" bestFit="1" customWidth="1"/>
    <col min="10290" max="10290" width="1.6328125" style="9" customWidth="1"/>
    <col min="10291" max="10291" width="4.26953125" style="9" bestFit="1" customWidth="1"/>
    <col min="10292" max="10292" width="2.36328125" style="9" customWidth="1"/>
    <col min="10293" max="10293" width="4.26953125" style="9" bestFit="1" customWidth="1"/>
    <col min="10294" max="10294" width="1.36328125" style="9" customWidth="1"/>
    <col min="10295" max="10295" width="4.90625" style="9" bestFit="1" customWidth="1"/>
    <col min="10296" max="10296" width="2.6328125" style="9" customWidth="1"/>
    <col min="10297" max="10297" width="4.90625" style="9" bestFit="1" customWidth="1"/>
    <col min="10298" max="10298" width="1.36328125" style="9" customWidth="1"/>
    <col min="10299" max="10299" width="4.26953125" style="9" bestFit="1" customWidth="1"/>
    <col min="10300" max="10300" width="10.90625" style="9" bestFit="1" customWidth="1"/>
    <col min="10301" max="10301" width="4.08984375" style="9" bestFit="1" customWidth="1"/>
    <col min="10302" max="10302" width="1.36328125" style="9" customWidth="1"/>
    <col min="10303" max="10303" width="4.26953125" style="9" bestFit="1" customWidth="1"/>
    <col min="10304" max="10304" width="2.453125" style="9" customWidth="1"/>
    <col min="10305" max="10305" width="4.26953125" style="9" bestFit="1" customWidth="1"/>
    <col min="10306" max="10306" width="1.36328125" style="9" customWidth="1"/>
    <col min="10307" max="10307" width="4.08984375" style="9" bestFit="1" customWidth="1"/>
    <col min="10308" max="10308" width="2.36328125" style="9" customWidth="1"/>
    <col min="10309" max="10496" width="9" style="9"/>
    <col min="10497" max="10497" width="2.453125" style="9" customWidth="1"/>
    <col min="10498" max="10498" width="4.08984375" style="9" bestFit="1" customWidth="1"/>
    <col min="10499" max="10499" width="1.36328125" style="9" customWidth="1"/>
    <col min="10500" max="10500" width="4.26953125" style="9" bestFit="1" customWidth="1"/>
    <col min="10501" max="10501" width="2.6328125" style="9" customWidth="1"/>
    <col min="10502" max="10502" width="4.453125" style="9" bestFit="1" customWidth="1"/>
    <col min="10503" max="10503" width="1.36328125" style="9" customWidth="1"/>
    <col min="10504" max="10504" width="4.08984375" style="9" bestFit="1" customWidth="1"/>
    <col min="10505" max="10505" width="10.90625" style="9" bestFit="1" customWidth="1"/>
    <col min="10506" max="10506" width="4.26953125" style="9" bestFit="1" customWidth="1"/>
    <col min="10507" max="10507" width="1.36328125" style="9" customWidth="1"/>
    <col min="10508" max="10508" width="4.90625" style="9" bestFit="1" customWidth="1"/>
    <col min="10509" max="10509" width="2.6328125" style="9" customWidth="1"/>
    <col min="10510" max="10510" width="4.90625" style="9" bestFit="1" customWidth="1"/>
    <col min="10511" max="10511" width="1.36328125" style="9" customWidth="1"/>
    <col min="10512" max="10512" width="4.36328125" style="9" bestFit="1" customWidth="1"/>
    <col min="10513" max="10513" width="2.26953125" style="9" customWidth="1"/>
    <col min="10514" max="10514" width="4.26953125" style="9" bestFit="1" customWidth="1"/>
    <col min="10515" max="10515" width="1.36328125" style="9" customWidth="1"/>
    <col min="10516" max="10516" width="4.90625" style="9" bestFit="1" customWidth="1"/>
    <col min="10517" max="10517" width="2.6328125" style="9" customWidth="1"/>
    <col min="10518" max="10518" width="4.90625" style="9" bestFit="1" customWidth="1"/>
    <col min="10519" max="10519" width="1.26953125" style="9" customWidth="1"/>
    <col min="10520" max="10520" width="4.26953125" style="9" bestFit="1" customWidth="1"/>
    <col min="10521" max="10521" width="2.6328125" style="9" customWidth="1"/>
    <col min="10522" max="10522" width="4.7265625" style="9" bestFit="1" customWidth="1"/>
    <col min="10523" max="10523" width="1.453125" style="9" customWidth="1"/>
    <col min="10524" max="10524" width="4.26953125" style="9" bestFit="1" customWidth="1"/>
    <col min="10525" max="10525" width="2.6328125" style="9" customWidth="1"/>
    <col min="10526" max="10526" width="3" style="9" customWidth="1"/>
    <col min="10527" max="10527" width="3.36328125" style="9" customWidth="1"/>
    <col min="10528" max="10528" width="1.36328125" style="9" customWidth="1"/>
    <col min="10529" max="10529" width="4.26953125" style="9" bestFit="1" customWidth="1"/>
    <col min="10530" max="10531" width="2.6328125" style="9" customWidth="1"/>
    <col min="10532" max="10532" width="4.7265625" style="9" bestFit="1" customWidth="1"/>
    <col min="10533" max="10533" width="1.36328125" style="9" customWidth="1"/>
    <col min="10534" max="10534" width="4.26953125" style="9" bestFit="1" customWidth="1"/>
    <col min="10535" max="10536" width="2.90625" style="9" customWidth="1"/>
    <col min="10537" max="10537" width="4.26953125" style="9" bestFit="1" customWidth="1"/>
    <col min="10538" max="10538" width="1.36328125" style="9" customWidth="1"/>
    <col min="10539" max="10539" width="4.26953125" style="9" bestFit="1" customWidth="1"/>
    <col min="10540" max="10540" width="2.6328125" style="9" customWidth="1"/>
    <col min="10541" max="10541" width="4.7265625" style="9" bestFit="1" customWidth="1"/>
    <col min="10542" max="10542" width="1.36328125" style="9" customWidth="1"/>
    <col min="10543" max="10543" width="4.90625" style="9" bestFit="1" customWidth="1"/>
    <col min="10544" max="10544" width="2.6328125" style="9" customWidth="1"/>
    <col min="10545" max="10545" width="4.90625" style="9" bestFit="1" customWidth="1"/>
    <col min="10546" max="10546" width="1.6328125" style="9" customWidth="1"/>
    <col min="10547" max="10547" width="4.26953125" style="9" bestFit="1" customWidth="1"/>
    <col min="10548" max="10548" width="2.36328125" style="9" customWidth="1"/>
    <col min="10549" max="10549" width="4.26953125" style="9" bestFit="1" customWidth="1"/>
    <col min="10550" max="10550" width="1.36328125" style="9" customWidth="1"/>
    <col min="10551" max="10551" width="4.90625" style="9" bestFit="1" customWidth="1"/>
    <col min="10552" max="10552" width="2.6328125" style="9" customWidth="1"/>
    <col min="10553" max="10553" width="4.90625" style="9" bestFit="1" customWidth="1"/>
    <col min="10554" max="10554" width="1.36328125" style="9" customWidth="1"/>
    <col min="10555" max="10555" width="4.26953125" style="9" bestFit="1" customWidth="1"/>
    <col min="10556" max="10556" width="10.90625" style="9" bestFit="1" customWidth="1"/>
    <col min="10557" max="10557" width="4.08984375" style="9" bestFit="1" customWidth="1"/>
    <col min="10558" max="10558" width="1.36328125" style="9" customWidth="1"/>
    <col min="10559" max="10559" width="4.26953125" style="9" bestFit="1" customWidth="1"/>
    <col min="10560" max="10560" width="2.453125" style="9" customWidth="1"/>
    <col min="10561" max="10561" width="4.26953125" style="9" bestFit="1" customWidth="1"/>
    <col min="10562" max="10562" width="1.36328125" style="9" customWidth="1"/>
    <col min="10563" max="10563" width="4.08984375" style="9" bestFit="1" customWidth="1"/>
    <col min="10564" max="10564" width="2.36328125" style="9" customWidth="1"/>
    <col min="10565" max="10752" width="9" style="9"/>
    <col min="10753" max="10753" width="2.453125" style="9" customWidth="1"/>
    <col min="10754" max="10754" width="4.08984375" style="9" bestFit="1" customWidth="1"/>
    <col min="10755" max="10755" width="1.36328125" style="9" customWidth="1"/>
    <col min="10756" max="10756" width="4.26953125" style="9" bestFit="1" customWidth="1"/>
    <col min="10757" max="10757" width="2.6328125" style="9" customWidth="1"/>
    <col min="10758" max="10758" width="4.453125" style="9" bestFit="1" customWidth="1"/>
    <col min="10759" max="10759" width="1.36328125" style="9" customWidth="1"/>
    <col min="10760" max="10760" width="4.08984375" style="9" bestFit="1" customWidth="1"/>
    <col min="10761" max="10761" width="10.90625" style="9" bestFit="1" customWidth="1"/>
    <col min="10762" max="10762" width="4.26953125" style="9" bestFit="1" customWidth="1"/>
    <col min="10763" max="10763" width="1.36328125" style="9" customWidth="1"/>
    <col min="10764" max="10764" width="4.90625" style="9" bestFit="1" customWidth="1"/>
    <col min="10765" max="10765" width="2.6328125" style="9" customWidth="1"/>
    <col min="10766" max="10766" width="4.90625" style="9" bestFit="1" customWidth="1"/>
    <col min="10767" max="10767" width="1.36328125" style="9" customWidth="1"/>
    <col min="10768" max="10768" width="4.36328125" style="9" bestFit="1" customWidth="1"/>
    <col min="10769" max="10769" width="2.26953125" style="9" customWidth="1"/>
    <col min="10770" max="10770" width="4.26953125" style="9" bestFit="1" customWidth="1"/>
    <col min="10771" max="10771" width="1.36328125" style="9" customWidth="1"/>
    <col min="10772" max="10772" width="4.90625" style="9" bestFit="1" customWidth="1"/>
    <col min="10773" max="10773" width="2.6328125" style="9" customWidth="1"/>
    <col min="10774" max="10774" width="4.90625" style="9" bestFit="1" customWidth="1"/>
    <col min="10775" max="10775" width="1.26953125" style="9" customWidth="1"/>
    <col min="10776" max="10776" width="4.26953125" style="9" bestFit="1" customWidth="1"/>
    <col min="10777" max="10777" width="2.6328125" style="9" customWidth="1"/>
    <col min="10778" max="10778" width="4.7265625" style="9" bestFit="1" customWidth="1"/>
    <col min="10779" max="10779" width="1.453125" style="9" customWidth="1"/>
    <col min="10780" max="10780" width="4.26953125" style="9" bestFit="1" customWidth="1"/>
    <col min="10781" max="10781" width="2.6328125" style="9" customWidth="1"/>
    <col min="10782" max="10782" width="3" style="9" customWidth="1"/>
    <col min="10783" max="10783" width="3.36328125" style="9" customWidth="1"/>
    <col min="10784" max="10784" width="1.36328125" style="9" customWidth="1"/>
    <col min="10785" max="10785" width="4.26953125" style="9" bestFit="1" customWidth="1"/>
    <col min="10786" max="10787" width="2.6328125" style="9" customWidth="1"/>
    <col min="10788" max="10788" width="4.7265625" style="9" bestFit="1" customWidth="1"/>
    <col min="10789" max="10789" width="1.36328125" style="9" customWidth="1"/>
    <col min="10790" max="10790" width="4.26953125" style="9" bestFit="1" customWidth="1"/>
    <col min="10791" max="10792" width="2.90625" style="9" customWidth="1"/>
    <col min="10793" max="10793" width="4.26953125" style="9" bestFit="1" customWidth="1"/>
    <col min="10794" max="10794" width="1.36328125" style="9" customWidth="1"/>
    <col min="10795" max="10795" width="4.26953125" style="9" bestFit="1" customWidth="1"/>
    <col min="10796" max="10796" width="2.6328125" style="9" customWidth="1"/>
    <col min="10797" max="10797" width="4.7265625" style="9" bestFit="1" customWidth="1"/>
    <col min="10798" max="10798" width="1.36328125" style="9" customWidth="1"/>
    <col min="10799" max="10799" width="4.90625" style="9" bestFit="1" customWidth="1"/>
    <col min="10800" max="10800" width="2.6328125" style="9" customWidth="1"/>
    <col min="10801" max="10801" width="4.90625" style="9" bestFit="1" customWidth="1"/>
    <col min="10802" max="10802" width="1.6328125" style="9" customWidth="1"/>
    <col min="10803" max="10803" width="4.26953125" style="9" bestFit="1" customWidth="1"/>
    <col min="10804" max="10804" width="2.36328125" style="9" customWidth="1"/>
    <col min="10805" max="10805" width="4.26953125" style="9" bestFit="1" customWidth="1"/>
    <col min="10806" max="10806" width="1.36328125" style="9" customWidth="1"/>
    <col min="10807" max="10807" width="4.90625" style="9" bestFit="1" customWidth="1"/>
    <col min="10808" max="10808" width="2.6328125" style="9" customWidth="1"/>
    <col min="10809" max="10809" width="4.90625" style="9" bestFit="1" customWidth="1"/>
    <col min="10810" max="10810" width="1.36328125" style="9" customWidth="1"/>
    <col min="10811" max="10811" width="4.26953125" style="9" bestFit="1" customWidth="1"/>
    <col min="10812" max="10812" width="10.90625" style="9" bestFit="1" customWidth="1"/>
    <col min="10813" max="10813" width="4.08984375" style="9" bestFit="1" customWidth="1"/>
    <col min="10814" max="10814" width="1.36328125" style="9" customWidth="1"/>
    <col min="10815" max="10815" width="4.26953125" style="9" bestFit="1" customWidth="1"/>
    <col min="10816" max="10816" width="2.453125" style="9" customWidth="1"/>
    <col min="10817" max="10817" width="4.26953125" style="9" bestFit="1" customWidth="1"/>
    <col min="10818" max="10818" width="1.36328125" style="9" customWidth="1"/>
    <col min="10819" max="10819" width="4.08984375" style="9" bestFit="1" customWidth="1"/>
    <col min="10820" max="10820" width="2.36328125" style="9" customWidth="1"/>
    <col min="10821" max="11008" width="9" style="9"/>
    <col min="11009" max="11009" width="2.453125" style="9" customWidth="1"/>
    <col min="11010" max="11010" width="4.08984375" style="9" bestFit="1" customWidth="1"/>
    <col min="11011" max="11011" width="1.36328125" style="9" customWidth="1"/>
    <col min="11012" max="11012" width="4.26953125" style="9" bestFit="1" customWidth="1"/>
    <col min="11013" max="11013" width="2.6328125" style="9" customWidth="1"/>
    <col min="11014" max="11014" width="4.453125" style="9" bestFit="1" customWidth="1"/>
    <col min="11015" max="11015" width="1.36328125" style="9" customWidth="1"/>
    <col min="11016" max="11016" width="4.08984375" style="9" bestFit="1" customWidth="1"/>
    <col min="11017" max="11017" width="10.90625" style="9" bestFit="1" customWidth="1"/>
    <col min="11018" max="11018" width="4.26953125" style="9" bestFit="1" customWidth="1"/>
    <col min="11019" max="11019" width="1.36328125" style="9" customWidth="1"/>
    <col min="11020" max="11020" width="4.90625" style="9" bestFit="1" customWidth="1"/>
    <col min="11021" max="11021" width="2.6328125" style="9" customWidth="1"/>
    <col min="11022" max="11022" width="4.90625" style="9" bestFit="1" customWidth="1"/>
    <col min="11023" max="11023" width="1.36328125" style="9" customWidth="1"/>
    <col min="11024" max="11024" width="4.36328125" style="9" bestFit="1" customWidth="1"/>
    <col min="11025" max="11025" width="2.26953125" style="9" customWidth="1"/>
    <col min="11026" max="11026" width="4.26953125" style="9" bestFit="1" customWidth="1"/>
    <col min="11027" max="11027" width="1.36328125" style="9" customWidth="1"/>
    <col min="11028" max="11028" width="4.90625" style="9" bestFit="1" customWidth="1"/>
    <col min="11029" max="11029" width="2.6328125" style="9" customWidth="1"/>
    <col min="11030" max="11030" width="4.90625" style="9" bestFit="1" customWidth="1"/>
    <col min="11031" max="11031" width="1.26953125" style="9" customWidth="1"/>
    <col min="11032" max="11032" width="4.26953125" style="9" bestFit="1" customWidth="1"/>
    <col min="11033" max="11033" width="2.6328125" style="9" customWidth="1"/>
    <col min="11034" max="11034" width="4.7265625" style="9" bestFit="1" customWidth="1"/>
    <col min="11035" max="11035" width="1.453125" style="9" customWidth="1"/>
    <col min="11036" max="11036" width="4.26953125" style="9" bestFit="1" customWidth="1"/>
    <col min="11037" max="11037" width="2.6328125" style="9" customWidth="1"/>
    <col min="11038" max="11038" width="3" style="9" customWidth="1"/>
    <col min="11039" max="11039" width="3.36328125" style="9" customWidth="1"/>
    <col min="11040" max="11040" width="1.36328125" style="9" customWidth="1"/>
    <col min="11041" max="11041" width="4.26953125" style="9" bestFit="1" customWidth="1"/>
    <col min="11042" max="11043" width="2.6328125" style="9" customWidth="1"/>
    <col min="11044" max="11044" width="4.7265625" style="9" bestFit="1" customWidth="1"/>
    <col min="11045" max="11045" width="1.36328125" style="9" customWidth="1"/>
    <col min="11046" max="11046" width="4.26953125" style="9" bestFit="1" customWidth="1"/>
    <col min="11047" max="11048" width="2.90625" style="9" customWidth="1"/>
    <col min="11049" max="11049" width="4.26953125" style="9" bestFit="1" customWidth="1"/>
    <col min="11050" max="11050" width="1.36328125" style="9" customWidth="1"/>
    <col min="11051" max="11051" width="4.26953125" style="9" bestFit="1" customWidth="1"/>
    <col min="11052" max="11052" width="2.6328125" style="9" customWidth="1"/>
    <col min="11053" max="11053" width="4.7265625" style="9" bestFit="1" customWidth="1"/>
    <col min="11054" max="11054" width="1.36328125" style="9" customWidth="1"/>
    <col min="11055" max="11055" width="4.90625" style="9" bestFit="1" customWidth="1"/>
    <col min="11056" max="11056" width="2.6328125" style="9" customWidth="1"/>
    <col min="11057" max="11057" width="4.90625" style="9" bestFit="1" customWidth="1"/>
    <col min="11058" max="11058" width="1.6328125" style="9" customWidth="1"/>
    <col min="11059" max="11059" width="4.26953125" style="9" bestFit="1" customWidth="1"/>
    <col min="11060" max="11060" width="2.36328125" style="9" customWidth="1"/>
    <col min="11061" max="11061" width="4.26953125" style="9" bestFit="1" customWidth="1"/>
    <col min="11062" max="11062" width="1.36328125" style="9" customWidth="1"/>
    <col min="11063" max="11063" width="4.90625" style="9" bestFit="1" customWidth="1"/>
    <col min="11064" max="11064" width="2.6328125" style="9" customWidth="1"/>
    <col min="11065" max="11065" width="4.90625" style="9" bestFit="1" customWidth="1"/>
    <col min="11066" max="11066" width="1.36328125" style="9" customWidth="1"/>
    <col min="11067" max="11067" width="4.26953125" style="9" bestFit="1" customWidth="1"/>
    <col min="11068" max="11068" width="10.90625" style="9" bestFit="1" customWidth="1"/>
    <col min="11069" max="11069" width="4.08984375" style="9" bestFit="1" customWidth="1"/>
    <col min="11070" max="11070" width="1.36328125" style="9" customWidth="1"/>
    <col min="11071" max="11071" width="4.26953125" style="9" bestFit="1" customWidth="1"/>
    <col min="11072" max="11072" width="2.453125" style="9" customWidth="1"/>
    <col min="11073" max="11073" width="4.26953125" style="9" bestFit="1" customWidth="1"/>
    <col min="11074" max="11074" width="1.36328125" style="9" customWidth="1"/>
    <col min="11075" max="11075" width="4.08984375" style="9" bestFit="1" customWidth="1"/>
    <col min="11076" max="11076" width="2.36328125" style="9" customWidth="1"/>
    <col min="11077" max="11264" width="9" style="9"/>
    <col min="11265" max="11265" width="2.453125" style="9" customWidth="1"/>
    <col min="11266" max="11266" width="4.08984375" style="9" bestFit="1" customWidth="1"/>
    <col min="11267" max="11267" width="1.36328125" style="9" customWidth="1"/>
    <col min="11268" max="11268" width="4.26953125" style="9" bestFit="1" customWidth="1"/>
    <col min="11269" max="11269" width="2.6328125" style="9" customWidth="1"/>
    <col min="11270" max="11270" width="4.453125" style="9" bestFit="1" customWidth="1"/>
    <col min="11271" max="11271" width="1.36328125" style="9" customWidth="1"/>
    <col min="11272" max="11272" width="4.08984375" style="9" bestFit="1" customWidth="1"/>
    <col min="11273" max="11273" width="10.90625" style="9" bestFit="1" customWidth="1"/>
    <col min="11274" max="11274" width="4.26953125" style="9" bestFit="1" customWidth="1"/>
    <col min="11275" max="11275" width="1.36328125" style="9" customWidth="1"/>
    <col min="11276" max="11276" width="4.90625" style="9" bestFit="1" customWidth="1"/>
    <col min="11277" max="11277" width="2.6328125" style="9" customWidth="1"/>
    <col min="11278" max="11278" width="4.90625" style="9" bestFit="1" customWidth="1"/>
    <col min="11279" max="11279" width="1.36328125" style="9" customWidth="1"/>
    <col min="11280" max="11280" width="4.36328125" style="9" bestFit="1" customWidth="1"/>
    <col min="11281" max="11281" width="2.26953125" style="9" customWidth="1"/>
    <col min="11282" max="11282" width="4.26953125" style="9" bestFit="1" customWidth="1"/>
    <col min="11283" max="11283" width="1.36328125" style="9" customWidth="1"/>
    <col min="11284" max="11284" width="4.90625" style="9" bestFit="1" customWidth="1"/>
    <col min="11285" max="11285" width="2.6328125" style="9" customWidth="1"/>
    <col min="11286" max="11286" width="4.90625" style="9" bestFit="1" customWidth="1"/>
    <col min="11287" max="11287" width="1.26953125" style="9" customWidth="1"/>
    <col min="11288" max="11288" width="4.26953125" style="9" bestFit="1" customWidth="1"/>
    <col min="11289" max="11289" width="2.6328125" style="9" customWidth="1"/>
    <col min="11290" max="11290" width="4.7265625" style="9" bestFit="1" customWidth="1"/>
    <col min="11291" max="11291" width="1.453125" style="9" customWidth="1"/>
    <col min="11292" max="11292" width="4.26953125" style="9" bestFit="1" customWidth="1"/>
    <col min="11293" max="11293" width="2.6328125" style="9" customWidth="1"/>
    <col min="11294" max="11294" width="3" style="9" customWidth="1"/>
    <col min="11295" max="11295" width="3.36328125" style="9" customWidth="1"/>
    <col min="11296" max="11296" width="1.36328125" style="9" customWidth="1"/>
    <col min="11297" max="11297" width="4.26953125" style="9" bestFit="1" customWidth="1"/>
    <col min="11298" max="11299" width="2.6328125" style="9" customWidth="1"/>
    <col min="11300" max="11300" width="4.7265625" style="9" bestFit="1" customWidth="1"/>
    <col min="11301" max="11301" width="1.36328125" style="9" customWidth="1"/>
    <col min="11302" max="11302" width="4.26953125" style="9" bestFit="1" customWidth="1"/>
    <col min="11303" max="11304" width="2.90625" style="9" customWidth="1"/>
    <col min="11305" max="11305" width="4.26953125" style="9" bestFit="1" customWidth="1"/>
    <col min="11306" max="11306" width="1.36328125" style="9" customWidth="1"/>
    <col min="11307" max="11307" width="4.26953125" style="9" bestFit="1" customWidth="1"/>
    <col min="11308" max="11308" width="2.6328125" style="9" customWidth="1"/>
    <col min="11309" max="11309" width="4.7265625" style="9" bestFit="1" customWidth="1"/>
    <col min="11310" max="11310" width="1.36328125" style="9" customWidth="1"/>
    <col min="11311" max="11311" width="4.90625" style="9" bestFit="1" customWidth="1"/>
    <col min="11312" max="11312" width="2.6328125" style="9" customWidth="1"/>
    <col min="11313" max="11313" width="4.90625" style="9" bestFit="1" customWidth="1"/>
    <col min="11314" max="11314" width="1.6328125" style="9" customWidth="1"/>
    <col min="11315" max="11315" width="4.26953125" style="9" bestFit="1" customWidth="1"/>
    <col min="11316" max="11316" width="2.36328125" style="9" customWidth="1"/>
    <col min="11317" max="11317" width="4.26953125" style="9" bestFit="1" customWidth="1"/>
    <col min="11318" max="11318" width="1.36328125" style="9" customWidth="1"/>
    <col min="11319" max="11319" width="4.90625" style="9" bestFit="1" customWidth="1"/>
    <col min="11320" max="11320" width="2.6328125" style="9" customWidth="1"/>
    <col min="11321" max="11321" width="4.90625" style="9" bestFit="1" customWidth="1"/>
    <col min="11322" max="11322" width="1.36328125" style="9" customWidth="1"/>
    <col min="11323" max="11323" width="4.26953125" style="9" bestFit="1" customWidth="1"/>
    <col min="11324" max="11324" width="10.90625" style="9" bestFit="1" customWidth="1"/>
    <col min="11325" max="11325" width="4.08984375" style="9" bestFit="1" customWidth="1"/>
    <col min="11326" max="11326" width="1.36328125" style="9" customWidth="1"/>
    <col min="11327" max="11327" width="4.26953125" style="9" bestFit="1" customWidth="1"/>
    <col min="11328" max="11328" width="2.453125" style="9" customWidth="1"/>
    <col min="11329" max="11329" width="4.26953125" style="9" bestFit="1" customWidth="1"/>
    <col min="11330" max="11330" width="1.36328125" style="9" customWidth="1"/>
    <col min="11331" max="11331" width="4.08984375" style="9" bestFit="1" customWidth="1"/>
    <col min="11332" max="11332" width="2.36328125" style="9" customWidth="1"/>
    <col min="11333" max="11520" width="9" style="9"/>
    <col min="11521" max="11521" width="2.453125" style="9" customWidth="1"/>
    <col min="11522" max="11522" width="4.08984375" style="9" bestFit="1" customWidth="1"/>
    <col min="11523" max="11523" width="1.36328125" style="9" customWidth="1"/>
    <col min="11524" max="11524" width="4.26953125" style="9" bestFit="1" customWidth="1"/>
    <col min="11525" max="11525" width="2.6328125" style="9" customWidth="1"/>
    <col min="11526" max="11526" width="4.453125" style="9" bestFit="1" customWidth="1"/>
    <col min="11527" max="11527" width="1.36328125" style="9" customWidth="1"/>
    <col min="11528" max="11528" width="4.08984375" style="9" bestFit="1" customWidth="1"/>
    <col min="11529" max="11529" width="10.90625" style="9" bestFit="1" customWidth="1"/>
    <col min="11530" max="11530" width="4.26953125" style="9" bestFit="1" customWidth="1"/>
    <col min="11531" max="11531" width="1.36328125" style="9" customWidth="1"/>
    <col min="11532" max="11532" width="4.90625" style="9" bestFit="1" customWidth="1"/>
    <col min="11533" max="11533" width="2.6328125" style="9" customWidth="1"/>
    <col min="11534" max="11534" width="4.90625" style="9" bestFit="1" customWidth="1"/>
    <col min="11535" max="11535" width="1.36328125" style="9" customWidth="1"/>
    <col min="11536" max="11536" width="4.36328125" style="9" bestFit="1" customWidth="1"/>
    <col min="11537" max="11537" width="2.26953125" style="9" customWidth="1"/>
    <col min="11538" max="11538" width="4.26953125" style="9" bestFit="1" customWidth="1"/>
    <col min="11539" max="11539" width="1.36328125" style="9" customWidth="1"/>
    <col min="11540" max="11540" width="4.90625" style="9" bestFit="1" customWidth="1"/>
    <col min="11541" max="11541" width="2.6328125" style="9" customWidth="1"/>
    <col min="11542" max="11542" width="4.90625" style="9" bestFit="1" customWidth="1"/>
    <col min="11543" max="11543" width="1.26953125" style="9" customWidth="1"/>
    <col min="11544" max="11544" width="4.26953125" style="9" bestFit="1" customWidth="1"/>
    <col min="11545" max="11545" width="2.6328125" style="9" customWidth="1"/>
    <col min="11546" max="11546" width="4.7265625" style="9" bestFit="1" customWidth="1"/>
    <col min="11547" max="11547" width="1.453125" style="9" customWidth="1"/>
    <col min="11548" max="11548" width="4.26953125" style="9" bestFit="1" customWidth="1"/>
    <col min="11549" max="11549" width="2.6328125" style="9" customWidth="1"/>
    <col min="11550" max="11550" width="3" style="9" customWidth="1"/>
    <col min="11551" max="11551" width="3.36328125" style="9" customWidth="1"/>
    <col min="11552" max="11552" width="1.36328125" style="9" customWidth="1"/>
    <col min="11553" max="11553" width="4.26953125" style="9" bestFit="1" customWidth="1"/>
    <col min="11554" max="11555" width="2.6328125" style="9" customWidth="1"/>
    <col min="11556" max="11556" width="4.7265625" style="9" bestFit="1" customWidth="1"/>
    <col min="11557" max="11557" width="1.36328125" style="9" customWidth="1"/>
    <col min="11558" max="11558" width="4.26953125" style="9" bestFit="1" customWidth="1"/>
    <col min="11559" max="11560" width="2.90625" style="9" customWidth="1"/>
    <col min="11561" max="11561" width="4.26953125" style="9" bestFit="1" customWidth="1"/>
    <col min="11562" max="11562" width="1.36328125" style="9" customWidth="1"/>
    <col min="11563" max="11563" width="4.26953125" style="9" bestFit="1" customWidth="1"/>
    <col min="11564" max="11564" width="2.6328125" style="9" customWidth="1"/>
    <col min="11565" max="11565" width="4.7265625" style="9" bestFit="1" customWidth="1"/>
    <col min="11566" max="11566" width="1.36328125" style="9" customWidth="1"/>
    <col min="11567" max="11567" width="4.90625" style="9" bestFit="1" customWidth="1"/>
    <col min="11568" max="11568" width="2.6328125" style="9" customWidth="1"/>
    <col min="11569" max="11569" width="4.90625" style="9" bestFit="1" customWidth="1"/>
    <col min="11570" max="11570" width="1.6328125" style="9" customWidth="1"/>
    <col min="11571" max="11571" width="4.26953125" style="9" bestFit="1" customWidth="1"/>
    <col min="11572" max="11572" width="2.36328125" style="9" customWidth="1"/>
    <col min="11573" max="11573" width="4.26953125" style="9" bestFit="1" customWidth="1"/>
    <col min="11574" max="11574" width="1.36328125" style="9" customWidth="1"/>
    <col min="11575" max="11575" width="4.90625" style="9" bestFit="1" customWidth="1"/>
    <col min="11576" max="11576" width="2.6328125" style="9" customWidth="1"/>
    <col min="11577" max="11577" width="4.90625" style="9" bestFit="1" customWidth="1"/>
    <col min="11578" max="11578" width="1.36328125" style="9" customWidth="1"/>
    <col min="11579" max="11579" width="4.26953125" style="9" bestFit="1" customWidth="1"/>
    <col min="11580" max="11580" width="10.90625" style="9" bestFit="1" customWidth="1"/>
    <col min="11581" max="11581" width="4.08984375" style="9" bestFit="1" customWidth="1"/>
    <col min="11582" max="11582" width="1.36328125" style="9" customWidth="1"/>
    <col min="11583" max="11583" width="4.26953125" style="9" bestFit="1" customWidth="1"/>
    <col min="11584" max="11584" width="2.453125" style="9" customWidth="1"/>
    <col min="11585" max="11585" width="4.26953125" style="9" bestFit="1" customWidth="1"/>
    <col min="11586" max="11586" width="1.36328125" style="9" customWidth="1"/>
    <col min="11587" max="11587" width="4.08984375" style="9" bestFit="1" customWidth="1"/>
    <col min="11588" max="11588" width="2.36328125" style="9" customWidth="1"/>
    <col min="11589" max="11776" width="9" style="9"/>
    <col min="11777" max="11777" width="2.453125" style="9" customWidth="1"/>
    <col min="11778" max="11778" width="4.08984375" style="9" bestFit="1" customWidth="1"/>
    <col min="11779" max="11779" width="1.36328125" style="9" customWidth="1"/>
    <col min="11780" max="11780" width="4.26953125" style="9" bestFit="1" customWidth="1"/>
    <col min="11781" max="11781" width="2.6328125" style="9" customWidth="1"/>
    <col min="11782" max="11782" width="4.453125" style="9" bestFit="1" customWidth="1"/>
    <col min="11783" max="11783" width="1.36328125" style="9" customWidth="1"/>
    <col min="11784" max="11784" width="4.08984375" style="9" bestFit="1" customWidth="1"/>
    <col min="11785" max="11785" width="10.90625" style="9" bestFit="1" customWidth="1"/>
    <col min="11786" max="11786" width="4.26953125" style="9" bestFit="1" customWidth="1"/>
    <col min="11787" max="11787" width="1.36328125" style="9" customWidth="1"/>
    <col min="11788" max="11788" width="4.90625" style="9" bestFit="1" customWidth="1"/>
    <col min="11789" max="11789" width="2.6328125" style="9" customWidth="1"/>
    <col min="11790" max="11790" width="4.90625" style="9" bestFit="1" customWidth="1"/>
    <col min="11791" max="11791" width="1.36328125" style="9" customWidth="1"/>
    <col min="11792" max="11792" width="4.36328125" style="9" bestFit="1" customWidth="1"/>
    <col min="11793" max="11793" width="2.26953125" style="9" customWidth="1"/>
    <col min="11794" max="11794" width="4.26953125" style="9" bestFit="1" customWidth="1"/>
    <col min="11795" max="11795" width="1.36328125" style="9" customWidth="1"/>
    <col min="11796" max="11796" width="4.90625" style="9" bestFit="1" customWidth="1"/>
    <col min="11797" max="11797" width="2.6328125" style="9" customWidth="1"/>
    <col min="11798" max="11798" width="4.90625" style="9" bestFit="1" customWidth="1"/>
    <col min="11799" max="11799" width="1.26953125" style="9" customWidth="1"/>
    <col min="11800" max="11800" width="4.26953125" style="9" bestFit="1" customWidth="1"/>
    <col min="11801" max="11801" width="2.6328125" style="9" customWidth="1"/>
    <col min="11802" max="11802" width="4.7265625" style="9" bestFit="1" customWidth="1"/>
    <col min="11803" max="11803" width="1.453125" style="9" customWidth="1"/>
    <col min="11804" max="11804" width="4.26953125" style="9" bestFit="1" customWidth="1"/>
    <col min="11805" max="11805" width="2.6328125" style="9" customWidth="1"/>
    <col min="11806" max="11806" width="3" style="9" customWidth="1"/>
    <col min="11807" max="11807" width="3.36328125" style="9" customWidth="1"/>
    <col min="11808" max="11808" width="1.36328125" style="9" customWidth="1"/>
    <col min="11809" max="11809" width="4.26953125" style="9" bestFit="1" customWidth="1"/>
    <col min="11810" max="11811" width="2.6328125" style="9" customWidth="1"/>
    <col min="11812" max="11812" width="4.7265625" style="9" bestFit="1" customWidth="1"/>
    <col min="11813" max="11813" width="1.36328125" style="9" customWidth="1"/>
    <col min="11814" max="11814" width="4.26953125" style="9" bestFit="1" customWidth="1"/>
    <col min="11815" max="11816" width="2.90625" style="9" customWidth="1"/>
    <col min="11817" max="11817" width="4.26953125" style="9" bestFit="1" customWidth="1"/>
    <col min="11818" max="11818" width="1.36328125" style="9" customWidth="1"/>
    <col min="11819" max="11819" width="4.26953125" style="9" bestFit="1" customWidth="1"/>
    <col min="11820" max="11820" width="2.6328125" style="9" customWidth="1"/>
    <col min="11821" max="11821" width="4.7265625" style="9" bestFit="1" customWidth="1"/>
    <col min="11822" max="11822" width="1.36328125" style="9" customWidth="1"/>
    <col min="11823" max="11823" width="4.90625" style="9" bestFit="1" customWidth="1"/>
    <col min="11824" max="11824" width="2.6328125" style="9" customWidth="1"/>
    <col min="11825" max="11825" width="4.90625" style="9" bestFit="1" customWidth="1"/>
    <col min="11826" max="11826" width="1.6328125" style="9" customWidth="1"/>
    <col min="11827" max="11827" width="4.26953125" style="9" bestFit="1" customWidth="1"/>
    <col min="11828" max="11828" width="2.36328125" style="9" customWidth="1"/>
    <col min="11829" max="11829" width="4.26953125" style="9" bestFit="1" customWidth="1"/>
    <col min="11830" max="11830" width="1.36328125" style="9" customWidth="1"/>
    <col min="11831" max="11831" width="4.90625" style="9" bestFit="1" customWidth="1"/>
    <col min="11832" max="11832" width="2.6328125" style="9" customWidth="1"/>
    <col min="11833" max="11833" width="4.90625" style="9" bestFit="1" customWidth="1"/>
    <col min="11834" max="11834" width="1.36328125" style="9" customWidth="1"/>
    <col min="11835" max="11835" width="4.26953125" style="9" bestFit="1" customWidth="1"/>
    <col min="11836" max="11836" width="10.90625" style="9" bestFit="1" customWidth="1"/>
    <col min="11837" max="11837" width="4.08984375" style="9" bestFit="1" customWidth="1"/>
    <col min="11838" max="11838" width="1.36328125" style="9" customWidth="1"/>
    <col min="11839" max="11839" width="4.26953125" style="9" bestFit="1" customWidth="1"/>
    <col min="11840" max="11840" width="2.453125" style="9" customWidth="1"/>
    <col min="11841" max="11841" width="4.26953125" style="9" bestFit="1" customWidth="1"/>
    <col min="11842" max="11842" width="1.36328125" style="9" customWidth="1"/>
    <col min="11843" max="11843" width="4.08984375" style="9" bestFit="1" customWidth="1"/>
    <col min="11844" max="11844" width="2.36328125" style="9" customWidth="1"/>
    <col min="11845" max="12032" width="9" style="9"/>
    <col min="12033" max="12033" width="2.453125" style="9" customWidth="1"/>
    <col min="12034" max="12034" width="4.08984375" style="9" bestFit="1" customWidth="1"/>
    <col min="12035" max="12035" width="1.36328125" style="9" customWidth="1"/>
    <col min="12036" max="12036" width="4.26953125" style="9" bestFit="1" customWidth="1"/>
    <col min="12037" max="12037" width="2.6328125" style="9" customWidth="1"/>
    <col min="12038" max="12038" width="4.453125" style="9" bestFit="1" customWidth="1"/>
    <col min="12039" max="12039" width="1.36328125" style="9" customWidth="1"/>
    <col min="12040" max="12040" width="4.08984375" style="9" bestFit="1" customWidth="1"/>
    <col min="12041" max="12041" width="10.90625" style="9" bestFit="1" customWidth="1"/>
    <col min="12042" max="12042" width="4.26953125" style="9" bestFit="1" customWidth="1"/>
    <col min="12043" max="12043" width="1.36328125" style="9" customWidth="1"/>
    <col min="12044" max="12044" width="4.90625" style="9" bestFit="1" customWidth="1"/>
    <col min="12045" max="12045" width="2.6328125" style="9" customWidth="1"/>
    <col min="12046" max="12046" width="4.90625" style="9" bestFit="1" customWidth="1"/>
    <col min="12047" max="12047" width="1.36328125" style="9" customWidth="1"/>
    <col min="12048" max="12048" width="4.36328125" style="9" bestFit="1" customWidth="1"/>
    <col min="12049" max="12049" width="2.26953125" style="9" customWidth="1"/>
    <col min="12050" max="12050" width="4.26953125" style="9" bestFit="1" customWidth="1"/>
    <col min="12051" max="12051" width="1.36328125" style="9" customWidth="1"/>
    <col min="12052" max="12052" width="4.90625" style="9" bestFit="1" customWidth="1"/>
    <col min="12053" max="12053" width="2.6328125" style="9" customWidth="1"/>
    <col min="12054" max="12054" width="4.90625" style="9" bestFit="1" customWidth="1"/>
    <col min="12055" max="12055" width="1.26953125" style="9" customWidth="1"/>
    <col min="12056" max="12056" width="4.26953125" style="9" bestFit="1" customWidth="1"/>
    <col min="12057" max="12057" width="2.6328125" style="9" customWidth="1"/>
    <col min="12058" max="12058" width="4.7265625" style="9" bestFit="1" customWidth="1"/>
    <col min="12059" max="12059" width="1.453125" style="9" customWidth="1"/>
    <col min="12060" max="12060" width="4.26953125" style="9" bestFit="1" customWidth="1"/>
    <col min="12061" max="12061" width="2.6328125" style="9" customWidth="1"/>
    <col min="12062" max="12062" width="3" style="9" customWidth="1"/>
    <col min="12063" max="12063" width="3.36328125" style="9" customWidth="1"/>
    <col min="12064" max="12064" width="1.36328125" style="9" customWidth="1"/>
    <col min="12065" max="12065" width="4.26953125" style="9" bestFit="1" customWidth="1"/>
    <col min="12066" max="12067" width="2.6328125" style="9" customWidth="1"/>
    <col min="12068" max="12068" width="4.7265625" style="9" bestFit="1" customWidth="1"/>
    <col min="12069" max="12069" width="1.36328125" style="9" customWidth="1"/>
    <col min="12070" max="12070" width="4.26953125" style="9" bestFit="1" customWidth="1"/>
    <col min="12071" max="12072" width="2.90625" style="9" customWidth="1"/>
    <col min="12073" max="12073" width="4.26953125" style="9" bestFit="1" customWidth="1"/>
    <col min="12074" max="12074" width="1.36328125" style="9" customWidth="1"/>
    <col min="12075" max="12075" width="4.26953125" style="9" bestFit="1" customWidth="1"/>
    <col min="12076" max="12076" width="2.6328125" style="9" customWidth="1"/>
    <col min="12077" max="12077" width="4.7265625" style="9" bestFit="1" customWidth="1"/>
    <col min="12078" max="12078" width="1.36328125" style="9" customWidth="1"/>
    <col min="12079" max="12079" width="4.90625" style="9" bestFit="1" customWidth="1"/>
    <col min="12080" max="12080" width="2.6328125" style="9" customWidth="1"/>
    <col min="12081" max="12081" width="4.90625" style="9" bestFit="1" customWidth="1"/>
    <col min="12082" max="12082" width="1.6328125" style="9" customWidth="1"/>
    <col min="12083" max="12083" width="4.26953125" style="9" bestFit="1" customWidth="1"/>
    <col min="12084" max="12084" width="2.36328125" style="9" customWidth="1"/>
    <col min="12085" max="12085" width="4.26953125" style="9" bestFit="1" customWidth="1"/>
    <col min="12086" max="12086" width="1.36328125" style="9" customWidth="1"/>
    <col min="12087" max="12087" width="4.90625" style="9" bestFit="1" customWidth="1"/>
    <col min="12088" max="12088" width="2.6328125" style="9" customWidth="1"/>
    <col min="12089" max="12089" width="4.90625" style="9" bestFit="1" customWidth="1"/>
    <col min="12090" max="12090" width="1.36328125" style="9" customWidth="1"/>
    <col min="12091" max="12091" width="4.26953125" style="9" bestFit="1" customWidth="1"/>
    <col min="12092" max="12092" width="10.90625" style="9" bestFit="1" customWidth="1"/>
    <col min="12093" max="12093" width="4.08984375" style="9" bestFit="1" customWidth="1"/>
    <col min="12094" max="12094" width="1.36328125" style="9" customWidth="1"/>
    <col min="12095" max="12095" width="4.26953125" style="9" bestFit="1" customWidth="1"/>
    <col min="12096" max="12096" width="2.453125" style="9" customWidth="1"/>
    <col min="12097" max="12097" width="4.26953125" style="9" bestFit="1" customWidth="1"/>
    <col min="12098" max="12098" width="1.36328125" style="9" customWidth="1"/>
    <col min="12099" max="12099" width="4.08984375" style="9" bestFit="1" customWidth="1"/>
    <col min="12100" max="12100" width="2.36328125" style="9" customWidth="1"/>
    <col min="12101" max="12288" width="9" style="9"/>
    <col min="12289" max="12289" width="2.453125" style="9" customWidth="1"/>
    <col min="12290" max="12290" width="4.08984375" style="9" bestFit="1" customWidth="1"/>
    <col min="12291" max="12291" width="1.36328125" style="9" customWidth="1"/>
    <col min="12292" max="12292" width="4.26953125" style="9" bestFit="1" customWidth="1"/>
    <col min="12293" max="12293" width="2.6328125" style="9" customWidth="1"/>
    <col min="12294" max="12294" width="4.453125" style="9" bestFit="1" customWidth="1"/>
    <col min="12295" max="12295" width="1.36328125" style="9" customWidth="1"/>
    <col min="12296" max="12296" width="4.08984375" style="9" bestFit="1" customWidth="1"/>
    <col min="12297" max="12297" width="10.90625" style="9" bestFit="1" customWidth="1"/>
    <col min="12298" max="12298" width="4.26953125" style="9" bestFit="1" customWidth="1"/>
    <col min="12299" max="12299" width="1.36328125" style="9" customWidth="1"/>
    <col min="12300" max="12300" width="4.90625" style="9" bestFit="1" customWidth="1"/>
    <col min="12301" max="12301" width="2.6328125" style="9" customWidth="1"/>
    <col min="12302" max="12302" width="4.90625" style="9" bestFit="1" customWidth="1"/>
    <col min="12303" max="12303" width="1.36328125" style="9" customWidth="1"/>
    <col min="12304" max="12304" width="4.36328125" style="9" bestFit="1" customWidth="1"/>
    <col min="12305" max="12305" width="2.26953125" style="9" customWidth="1"/>
    <col min="12306" max="12306" width="4.26953125" style="9" bestFit="1" customWidth="1"/>
    <col min="12307" max="12307" width="1.36328125" style="9" customWidth="1"/>
    <col min="12308" max="12308" width="4.90625" style="9" bestFit="1" customWidth="1"/>
    <col min="12309" max="12309" width="2.6328125" style="9" customWidth="1"/>
    <col min="12310" max="12310" width="4.90625" style="9" bestFit="1" customWidth="1"/>
    <col min="12311" max="12311" width="1.26953125" style="9" customWidth="1"/>
    <col min="12312" max="12312" width="4.26953125" style="9" bestFit="1" customWidth="1"/>
    <col min="12313" max="12313" width="2.6328125" style="9" customWidth="1"/>
    <col min="12314" max="12314" width="4.7265625" style="9" bestFit="1" customWidth="1"/>
    <col min="12315" max="12315" width="1.453125" style="9" customWidth="1"/>
    <col min="12316" max="12316" width="4.26953125" style="9" bestFit="1" customWidth="1"/>
    <col min="12317" max="12317" width="2.6328125" style="9" customWidth="1"/>
    <col min="12318" max="12318" width="3" style="9" customWidth="1"/>
    <col min="12319" max="12319" width="3.36328125" style="9" customWidth="1"/>
    <col min="12320" max="12320" width="1.36328125" style="9" customWidth="1"/>
    <col min="12321" max="12321" width="4.26953125" style="9" bestFit="1" customWidth="1"/>
    <col min="12322" max="12323" width="2.6328125" style="9" customWidth="1"/>
    <col min="12324" max="12324" width="4.7265625" style="9" bestFit="1" customWidth="1"/>
    <col min="12325" max="12325" width="1.36328125" style="9" customWidth="1"/>
    <col min="12326" max="12326" width="4.26953125" style="9" bestFit="1" customWidth="1"/>
    <col min="12327" max="12328" width="2.90625" style="9" customWidth="1"/>
    <col min="12329" max="12329" width="4.26953125" style="9" bestFit="1" customWidth="1"/>
    <col min="12330" max="12330" width="1.36328125" style="9" customWidth="1"/>
    <col min="12331" max="12331" width="4.26953125" style="9" bestFit="1" customWidth="1"/>
    <col min="12332" max="12332" width="2.6328125" style="9" customWidth="1"/>
    <col min="12333" max="12333" width="4.7265625" style="9" bestFit="1" customWidth="1"/>
    <col min="12334" max="12334" width="1.36328125" style="9" customWidth="1"/>
    <col min="12335" max="12335" width="4.90625" style="9" bestFit="1" customWidth="1"/>
    <col min="12336" max="12336" width="2.6328125" style="9" customWidth="1"/>
    <col min="12337" max="12337" width="4.90625" style="9" bestFit="1" customWidth="1"/>
    <col min="12338" max="12338" width="1.6328125" style="9" customWidth="1"/>
    <col min="12339" max="12339" width="4.26953125" style="9" bestFit="1" customWidth="1"/>
    <col min="12340" max="12340" width="2.36328125" style="9" customWidth="1"/>
    <col min="12341" max="12341" width="4.26953125" style="9" bestFit="1" customWidth="1"/>
    <col min="12342" max="12342" width="1.36328125" style="9" customWidth="1"/>
    <col min="12343" max="12343" width="4.90625" style="9" bestFit="1" customWidth="1"/>
    <col min="12344" max="12344" width="2.6328125" style="9" customWidth="1"/>
    <col min="12345" max="12345" width="4.90625" style="9" bestFit="1" customWidth="1"/>
    <col min="12346" max="12346" width="1.36328125" style="9" customWidth="1"/>
    <col min="12347" max="12347" width="4.26953125" style="9" bestFit="1" customWidth="1"/>
    <col min="12348" max="12348" width="10.90625" style="9" bestFit="1" customWidth="1"/>
    <col min="12349" max="12349" width="4.08984375" style="9" bestFit="1" customWidth="1"/>
    <col min="12350" max="12350" width="1.36328125" style="9" customWidth="1"/>
    <col min="12351" max="12351" width="4.26953125" style="9" bestFit="1" customWidth="1"/>
    <col min="12352" max="12352" width="2.453125" style="9" customWidth="1"/>
    <col min="12353" max="12353" width="4.26953125" style="9" bestFit="1" customWidth="1"/>
    <col min="12354" max="12354" width="1.36328125" style="9" customWidth="1"/>
    <col min="12355" max="12355" width="4.08984375" style="9" bestFit="1" customWidth="1"/>
    <col min="12356" max="12356" width="2.36328125" style="9" customWidth="1"/>
    <col min="12357" max="12544" width="9" style="9"/>
    <col min="12545" max="12545" width="2.453125" style="9" customWidth="1"/>
    <col min="12546" max="12546" width="4.08984375" style="9" bestFit="1" customWidth="1"/>
    <col min="12547" max="12547" width="1.36328125" style="9" customWidth="1"/>
    <col min="12548" max="12548" width="4.26953125" style="9" bestFit="1" customWidth="1"/>
    <col min="12549" max="12549" width="2.6328125" style="9" customWidth="1"/>
    <col min="12550" max="12550" width="4.453125" style="9" bestFit="1" customWidth="1"/>
    <col min="12551" max="12551" width="1.36328125" style="9" customWidth="1"/>
    <col min="12552" max="12552" width="4.08984375" style="9" bestFit="1" customWidth="1"/>
    <col min="12553" max="12553" width="10.90625" style="9" bestFit="1" customWidth="1"/>
    <col min="12554" max="12554" width="4.26953125" style="9" bestFit="1" customWidth="1"/>
    <col min="12555" max="12555" width="1.36328125" style="9" customWidth="1"/>
    <col min="12556" max="12556" width="4.90625" style="9" bestFit="1" customWidth="1"/>
    <col min="12557" max="12557" width="2.6328125" style="9" customWidth="1"/>
    <col min="12558" max="12558" width="4.90625" style="9" bestFit="1" customWidth="1"/>
    <col min="12559" max="12559" width="1.36328125" style="9" customWidth="1"/>
    <col min="12560" max="12560" width="4.36328125" style="9" bestFit="1" customWidth="1"/>
    <col min="12561" max="12561" width="2.26953125" style="9" customWidth="1"/>
    <col min="12562" max="12562" width="4.26953125" style="9" bestFit="1" customWidth="1"/>
    <col min="12563" max="12563" width="1.36328125" style="9" customWidth="1"/>
    <col min="12564" max="12564" width="4.90625" style="9" bestFit="1" customWidth="1"/>
    <col min="12565" max="12565" width="2.6328125" style="9" customWidth="1"/>
    <col min="12566" max="12566" width="4.90625" style="9" bestFit="1" customWidth="1"/>
    <col min="12567" max="12567" width="1.26953125" style="9" customWidth="1"/>
    <col min="12568" max="12568" width="4.26953125" style="9" bestFit="1" customWidth="1"/>
    <col min="12569" max="12569" width="2.6328125" style="9" customWidth="1"/>
    <col min="12570" max="12570" width="4.7265625" style="9" bestFit="1" customWidth="1"/>
    <col min="12571" max="12571" width="1.453125" style="9" customWidth="1"/>
    <col min="12572" max="12572" width="4.26953125" style="9" bestFit="1" customWidth="1"/>
    <col min="12573" max="12573" width="2.6328125" style="9" customWidth="1"/>
    <col min="12574" max="12574" width="3" style="9" customWidth="1"/>
    <col min="12575" max="12575" width="3.36328125" style="9" customWidth="1"/>
    <col min="12576" max="12576" width="1.36328125" style="9" customWidth="1"/>
    <col min="12577" max="12577" width="4.26953125" style="9" bestFit="1" customWidth="1"/>
    <col min="12578" max="12579" width="2.6328125" style="9" customWidth="1"/>
    <col min="12580" max="12580" width="4.7265625" style="9" bestFit="1" customWidth="1"/>
    <col min="12581" max="12581" width="1.36328125" style="9" customWidth="1"/>
    <col min="12582" max="12582" width="4.26953125" style="9" bestFit="1" customWidth="1"/>
    <col min="12583" max="12584" width="2.90625" style="9" customWidth="1"/>
    <col min="12585" max="12585" width="4.26953125" style="9" bestFit="1" customWidth="1"/>
    <col min="12586" max="12586" width="1.36328125" style="9" customWidth="1"/>
    <col min="12587" max="12587" width="4.26953125" style="9" bestFit="1" customWidth="1"/>
    <col min="12588" max="12588" width="2.6328125" style="9" customWidth="1"/>
    <col min="12589" max="12589" width="4.7265625" style="9" bestFit="1" customWidth="1"/>
    <col min="12590" max="12590" width="1.36328125" style="9" customWidth="1"/>
    <col min="12591" max="12591" width="4.90625" style="9" bestFit="1" customWidth="1"/>
    <col min="12592" max="12592" width="2.6328125" style="9" customWidth="1"/>
    <col min="12593" max="12593" width="4.90625" style="9" bestFit="1" customWidth="1"/>
    <col min="12594" max="12594" width="1.6328125" style="9" customWidth="1"/>
    <col min="12595" max="12595" width="4.26953125" style="9" bestFit="1" customWidth="1"/>
    <col min="12596" max="12596" width="2.36328125" style="9" customWidth="1"/>
    <col min="12597" max="12597" width="4.26953125" style="9" bestFit="1" customWidth="1"/>
    <col min="12598" max="12598" width="1.36328125" style="9" customWidth="1"/>
    <col min="12599" max="12599" width="4.90625" style="9" bestFit="1" customWidth="1"/>
    <col min="12600" max="12600" width="2.6328125" style="9" customWidth="1"/>
    <col min="12601" max="12601" width="4.90625" style="9" bestFit="1" customWidth="1"/>
    <col min="12602" max="12602" width="1.36328125" style="9" customWidth="1"/>
    <col min="12603" max="12603" width="4.26953125" style="9" bestFit="1" customWidth="1"/>
    <col min="12604" max="12604" width="10.90625" style="9" bestFit="1" customWidth="1"/>
    <col min="12605" max="12605" width="4.08984375" style="9" bestFit="1" customWidth="1"/>
    <col min="12606" max="12606" width="1.36328125" style="9" customWidth="1"/>
    <col min="12607" max="12607" width="4.26953125" style="9" bestFit="1" customWidth="1"/>
    <col min="12608" max="12608" width="2.453125" style="9" customWidth="1"/>
    <col min="12609" max="12609" width="4.26953125" style="9" bestFit="1" customWidth="1"/>
    <col min="12610" max="12610" width="1.36328125" style="9" customWidth="1"/>
    <col min="12611" max="12611" width="4.08984375" style="9" bestFit="1" customWidth="1"/>
    <col min="12612" max="12612" width="2.36328125" style="9" customWidth="1"/>
    <col min="12613" max="12800" width="9" style="9"/>
    <col min="12801" max="12801" width="2.453125" style="9" customWidth="1"/>
    <col min="12802" max="12802" width="4.08984375" style="9" bestFit="1" customWidth="1"/>
    <col min="12803" max="12803" width="1.36328125" style="9" customWidth="1"/>
    <col min="12804" max="12804" width="4.26953125" style="9" bestFit="1" customWidth="1"/>
    <col min="12805" max="12805" width="2.6328125" style="9" customWidth="1"/>
    <col min="12806" max="12806" width="4.453125" style="9" bestFit="1" customWidth="1"/>
    <col min="12807" max="12807" width="1.36328125" style="9" customWidth="1"/>
    <col min="12808" max="12808" width="4.08984375" style="9" bestFit="1" customWidth="1"/>
    <col min="12809" max="12809" width="10.90625" style="9" bestFit="1" customWidth="1"/>
    <col min="12810" max="12810" width="4.26953125" style="9" bestFit="1" customWidth="1"/>
    <col min="12811" max="12811" width="1.36328125" style="9" customWidth="1"/>
    <col min="12812" max="12812" width="4.90625" style="9" bestFit="1" customWidth="1"/>
    <col min="12813" max="12813" width="2.6328125" style="9" customWidth="1"/>
    <col min="12814" max="12814" width="4.90625" style="9" bestFit="1" customWidth="1"/>
    <col min="12815" max="12815" width="1.36328125" style="9" customWidth="1"/>
    <col min="12816" max="12816" width="4.36328125" style="9" bestFit="1" customWidth="1"/>
    <col min="12817" max="12817" width="2.26953125" style="9" customWidth="1"/>
    <col min="12818" max="12818" width="4.26953125" style="9" bestFit="1" customWidth="1"/>
    <col min="12819" max="12819" width="1.36328125" style="9" customWidth="1"/>
    <col min="12820" max="12820" width="4.90625" style="9" bestFit="1" customWidth="1"/>
    <col min="12821" max="12821" width="2.6328125" style="9" customWidth="1"/>
    <col min="12822" max="12822" width="4.90625" style="9" bestFit="1" customWidth="1"/>
    <col min="12823" max="12823" width="1.26953125" style="9" customWidth="1"/>
    <col min="12824" max="12824" width="4.26953125" style="9" bestFit="1" customWidth="1"/>
    <col min="12825" max="12825" width="2.6328125" style="9" customWidth="1"/>
    <col min="12826" max="12826" width="4.7265625" style="9" bestFit="1" customWidth="1"/>
    <col min="12827" max="12827" width="1.453125" style="9" customWidth="1"/>
    <col min="12828" max="12828" width="4.26953125" style="9" bestFit="1" customWidth="1"/>
    <col min="12829" max="12829" width="2.6328125" style="9" customWidth="1"/>
    <col min="12830" max="12830" width="3" style="9" customWidth="1"/>
    <col min="12831" max="12831" width="3.36328125" style="9" customWidth="1"/>
    <col min="12832" max="12832" width="1.36328125" style="9" customWidth="1"/>
    <col min="12833" max="12833" width="4.26953125" style="9" bestFit="1" customWidth="1"/>
    <col min="12834" max="12835" width="2.6328125" style="9" customWidth="1"/>
    <col min="12836" max="12836" width="4.7265625" style="9" bestFit="1" customWidth="1"/>
    <col min="12837" max="12837" width="1.36328125" style="9" customWidth="1"/>
    <col min="12838" max="12838" width="4.26953125" style="9" bestFit="1" customWidth="1"/>
    <col min="12839" max="12840" width="2.90625" style="9" customWidth="1"/>
    <col min="12841" max="12841" width="4.26953125" style="9" bestFit="1" customWidth="1"/>
    <col min="12842" max="12842" width="1.36328125" style="9" customWidth="1"/>
    <col min="12843" max="12843" width="4.26953125" style="9" bestFit="1" customWidth="1"/>
    <col min="12844" max="12844" width="2.6328125" style="9" customWidth="1"/>
    <col min="12845" max="12845" width="4.7265625" style="9" bestFit="1" customWidth="1"/>
    <col min="12846" max="12846" width="1.36328125" style="9" customWidth="1"/>
    <col min="12847" max="12847" width="4.90625" style="9" bestFit="1" customWidth="1"/>
    <col min="12848" max="12848" width="2.6328125" style="9" customWidth="1"/>
    <col min="12849" max="12849" width="4.90625" style="9" bestFit="1" customWidth="1"/>
    <col min="12850" max="12850" width="1.6328125" style="9" customWidth="1"/>
    <col min="12851" max="12851" width="4.26953125" style="9" bestFit="1" customWidth="1"/>
    <col min="12852" max="12852" width="2.36328125" style="9" customWidth="1"/>
    <col min="12853" max="12853" width="4.26953125" style="9" bestFit="1" customWidth="1"/>
    <col min="12854" max="12854" width="1.36328125" style="9" customWidth="1"/>
    <col min="12855" max="12855" width="4.90625" style="9" bestFit="1" customWidth="1"/>
    <col min="12856" max="12856" width="2.6328125" style="9" customWidth="1"/>
    <col min="12857" max="12857" width="4.90625" style="9" bestFit="1" customWidth="1"/>
    <col min="12858" max="12858" width="1.36328125" style="9" customWidth="1"/>
    <col min="12859" max="12859" width="4.26953125" style="9" bestFit="1" customWidth="1"/>
    <col min="12860" max="12860" width="10.90625" style="9" bestFit="1" customWidth="1"/>
    <col min="12861" max="12861" width="4.08984375" style="9" bestFit="1" customWidth="1"/>
    <col min="12862" max="12862" width="1.36328125" style="9" customWidth="1"/>
    <col min="12863" max="12863" width="4.26953125" style="9" bestFit="1" customWidth="1"/>
    <col min="12864" max="12864" width="2.453125" style="9" customWidth="1"/>
    <col min="12865" max="12865" width="4.26953125" style="9" bestFit="1" customWidth="1"/>
    <col min="12866" max="12866" width="1.36328125" style="9" customWidth="1"/>
    <col min="12867" max="12867" width="4.08984375" style="9" bestFit="1" customWidth="1"/>
    <col min="12868" max="12868" width="2.36328125" style="9" customWidth="1"/>
    <col min="12869" max="13056" width="9" style="9"/>
    <col min="13057" max="13057" width="2.453125" style="9" customWidth="1"/>
    <col min="13058" max="13058" width="4.08984375" style="9" bestFit="1" customWidth="1"/>
    <col min="13059" max="13059" width="1.36328125" style="9" customWidth="1"/>
    <col min="13060" max="13060" width="4.26953125" style="9" bestFit="1" customWidth="1"/>
    <col min="13061" max="13061" width="2.6328125" style="9" customWidth="1"/>
    <col min="13062" max="13062" width="4.453125" style="9" bestFit="1" customWidth="1"/>
    <col min="13063" max="13063" width="1.36328125" style="9" customWidth="1"/>
    <col min="13064" max="13064" width="4.08984375" style="9" bestFit="1" customWidth="1"/>
    <col min="13065" max="13065" width="10.90625" style="9" bestFit="1" customWidth="1"/>
    <col min="13066" max="13066" width="4.26953125" style="9" bestFit="1" customWidth="1"/>
    <col min="13067" max="13067" width="1.36328125" style="9" customWidth="1"/>
    <col min="13068" max="13068" width="4.90625" style="9" bestFit="1" customWidth="1"/>
    <col min="13069" max="13069" width="2.6328125" style="9" customWidth="1"/>
    <col min="13070" max="13070" width="4.90625" style="9" bestFit="1" customWidth="1"/>
    <col min="13071" max="13071" width="1.36328125" style="9" customWidth="1"/>
    <col min="13072" max="13072" width="4.36328125" style="9" bestFit="1" customWidth="1"/>
    <col min="13073" max="13073" width="2.26953125" style="9" customWidth="1"/>
    <col min="13074" max="13074" width="4.26953125" style="9" bestFit="1" customWidth="1"/>
    <col min="13075" max="13075" width="1.36328125" style="9" customWidth="1"/>
    <col min="13076" max="13076" width="4.90625" style="9" bestFit="1" customWidth="1"/>
    <col min="13077" max="13077" width="2.6328125" style="9" customWidth="1"/>
    <col min="13078" max="13078" width="4.90625" style="9" bestFit="1" customWidth="1"/>
    <col min="13079" max="13079" width="1.26953125" style="9" customWidth="1"/>
    <col min="13080" max="13080" width="4.26953125" style="9" bestFit="1" customWidth="1"/>
    <col min="13081" max="13081" width="2.6328125" style="9" customWidth="1"/>
    <col min="13082" max="13082" width="4.7265625" style="9" bestFit="1" customWidth="1"/>
    <col min="13083" max="13083" width="1.453125" style="9" customWidth="1"/>
    <col min="13084" max="13084" width="4.26953125" style="9" bestFit="1" customWidth="1"/>
    <col min="13085" max="13085" width="2.6328125" style="9" customWidth="1"/>
    <col min="13086" max="13086" width="3" style="9" customWidth="1"/>
    <col min="13087" max="13087" width="3.36328125" style="9" customWidth="1"/>
    <col min="13088" max="13088" width="1.36328125" style="9" customWidth="1"/>
    <col min="13089" max="13089" width="4.26953125" style="9" bestFit="1" customWidth="1"/>
    <col min="13090" max="13091" width="2.6328125" style="9" customWidth="1"/>
    <col min="13092" max="13092" width="4.7265625" style="9" bestFit="1" customWidth="1"/>
    <col min="13093" max="13093" width="1.36328125" style="9" customWidth="1"/>
    <col min="13094" max="13094" width="4.26953125" style="9" bestFit="1" customWidth="1"/>
    <col min="13095" max="13096" width="2.90625" style="9" customWidth="1"/>
    <col min="13097" max="13097" width="4.26953125" style="9" bestFit="1" customWidth="1"/>
    <col min="13098" max="13098" width="1.36328125" style="9" customWidth="1"/>
    <col min="13099" max="13099" width="4.26953125" style="9" bestFit="1" customWidth="1"/>
    <col min="13100" max="13100" width="2.6328125" style="9" customWidth="1"/>
    <col min="13101" max="13101" width="4.7265625" style="9" bestFit="1" customWidth="1"/>
    <col min="13102" max="13102" width="1.36328125" style="9" customWidth="1"/>
    <col min="13103" max="13103" width="4.90625" style="9" bestFit="1" customWidth="1"/>
    <col min="13104" max="13104" width="2.6328125" style="9" customWidth="1"/>
    <col min="13105" max="13105" width="4.90625" style="9" bestFit="1" customWidth="1"/>
    <col min="13106" max="13106" width="1.6328125" style="9" customWidth="1"/>
    <col min="13107" max="13107" width="4.26953125" style="9" bestFit="1" customWidth="1"/>
    <col min="13108" max="13108" width="2.36328125" style="9" customWidth="1"/>
    <col min="13109" max="13109" width="4.26953125" style="9" bestFit="1" customWidth="1"/>
    <col min="13110" max="13110" width="1.36328125" style="9" customWidth="1"/>
    <col min="13111" max="13111" width="4.90625" style="9" bestFit="1" customWidth="1"/>
    <col min="13112" max="13112" width="2.6328125" style="9" customWidth="1"/>
    <col min="13113" max="13113" width="4.90625" style="9" bestFit="1" customWidth="1"/>
    <col min="13114" max="13114" width="1.36328125" style="9" customWidth="1"/>
    <col min="13115" max="13115" width="4.26953125" style="9" bestFit="1" customWidth="1"/>
    <col min="13116" max="13116" width="10.90625" style="9" bestFit="1" customWidth="1"/>
    <col min="13117" max="13117" width="4.08984375" style="9" bestFit="1" customWidth="1"/>
    <col min="13118" max="13118" width="1.36328125" style="9" customWidth="1"/>
    <col min="13119" max="13119" width="4.26953125" style="9" bestFit="1" customWidth="1"/>
    <col min="13120" max="13120" width="2.453125" style="9" customWidth="1"/>
    <col min="13121" max="13121" width="4.26953125" style="9" bestFit="1" customWidth="1"/>
    <col min="13122" max="13122" width="1.36328125" style="9" customWidth="1"/>
    <col min="13123" max="13123" width="4.08984375" style="9" bestFit="1" customWidth="1"/>
    <col min="13124" max="13124" width="2.36328125" style="9" customWidth="1"/>
    <col min="13125" max="13312" width="9" style="9"/>
    <col min="13313" max="13313" width="2.453125" style="9" customWidth="1"/>
    <col min="13314" max="13314" width="4.08984375" style="9" bestFit="1" customWidth="1"/>
    <col min="13315" max="13315" width="1.36328125" style="9" customWidth="1"/>
    <col min="13316" max="13316" width="4.26953125" style="9" bestFit="1" customWidth="1"/>
    <col min="13317" max="13317" width="2.6328125" style="9" customWidth="1"/>
    <col min="13318" max="13318" width="4.453125" style="9" bestFit="1" customWidth="1"/>
    <col min="13319" max="13319" width="1.36328125" style="9" customWidth="1"/>
    <col min="13320" max="13320" width="4.08984375" style="9" bestFit="1" customWidth="1"/>
    <col min="13321" max="13321" width="10.90625" style="9" bestFit="1" customWidth="1"/>
    <col min="13322" max="13322" width="4.26953125" style="9" bestFit="1" customWidth="1"/>
    <col min="13323" max="13323" width="1.36328125" style="9" customWidth="1"/>
    <col min="13324" max="13324" width="4.90625" style="9" bestFit="1" customWidth="1"/>
    <col min="13325" max="13325" width="2.6328125" style="9" customWidth="1"/>
    <col min="13326" max="13326" width="4.90625" style="9" bestFit="1" customWidth="1"/>
    <col min="13327" max="13327" width="1.36328125" style="9" customWidth="1"/>
    <col min="13328" max="13328" width="4.36328125" style="9" bestFit="1" customWidth="1"/>
    <col min="13329" max="13329" width="2.26953125" style="9" customWidth="1"/>
    <col min="13330" max="13330" width="4.26953125" style="9" bestFit="1" customWidth="1"/>
    <col min="13331" max="13331" width="1.36328125" style="9" customWidth="1"/>
    <col min="13332" max="13332" width="4.90625" style="9" bestFit="1" customWidth="1"/>
    <col min="13333" max="13333" width="2.6328125" style="9" customWidth="1"/>
    <col min="13334" max="13334" width="4.90625" style="9" bestFit="1" customWidth="1"/>
    <col min="13335" max="13335" width="1.26953125" style="9" customWidth="1"/>
    <col min="13336" max="13336" width="4.26953125" style="9" bestFit="1" customWidth="1"/>
    <col min="13337" max="13337" width="2.6328125" style="9" customWidth="1"/>
    <col min="13338" max="13338" width="4.7265625" style="9" bestFit="1" customWidth="1"/>
    <col min="13339" max="13339" width="1.453125" style="9" customWidth="1"/>
    <col min="13340" max="13340" width="4.26953125" style="9" bestFit="1" customWidth="1"/>
    <col min="13341" max="13341" width="2.6328125" style="9" customWidth="1"/>
    <col min="13342" max="13342" width="3" style="9" customWidth="1"/>
    <col min="13343" max="13343" width="3.36328125" style="9" customWidth="1"/>
    <col min="13344" max="13344" width="1.36328125" style="9" customWidth="1"/>
    <col min="13345" max="13345" width="4.26953125" style="9" bestFit="1" customWidth="1"/>
    <col min="13346" max="13347" width="2.6328125" style="9" customWidth="1"/>
    <col min="13348" max="13348" width="4.7265625" style="9" bestFit="1" customWidth="1"/>
    <col min="13349" max="13349" width="1.36328125" style="9" customWidth="1"/>
    <col min="13350" max="13350" width="4.26953125" style="9" bestFit="1" customWidth="1"/>
    <col min="13351" max="13352" width="2.90625" style="9" customWidth="1"/>
    <col min="13353" max="13353" width="4.26953125" style="9" bestFit="1" customWidth="1"/>
    <col min="13354" max="13354" width="1.36328125" style="9" customWidth="1"/>
    <col min="13355" max="13355" width="4.26953125" style="9" bestFit="1" customWidth="1"/>
    <col min="13356" max="13356" width="2.6328125" style="9" customWidth="1"/>
    <col min="13357" max="13357" width="4.7265625" style="9" bestFit="1" customWidth="1"/>
    <col min="13358" max="13358" width="1.36328125" style="9" customWidth="1"/>
    <col min="13359" max="13359" width="4.90625" style="9" bestFit="1" customWidth="1"/>
    <col min="13360" max="13360" width="2.6328125" style="9" customWidth="1"/>
    <col min="13361" max="13361" width="4.90625" style="9" bestFit="1" customWidth="1"/>
    <col min="13362" max="13362" width="1.6328125" style="9" customWidth="1"/>
    <col min="13363" max="13363" width="4.26953125" style="9" bestFit="1" customWidth="1"/>
    <col min="13364" max="13364" width="2.36328125" style="9" customWidth="1"/>
    <col min="13365" max="13365" width="4.26953125" style="9" bestFit="1" customWidth="1"/>
    <col min="13366" max="13366" width="1.36328125" style="9" customWidth="1"/>
    <col min="13367" max="13367" width="4.90625" style="9" bestFit="1" customWidth="1"/>
    <col min="13368" max="13368" width="2.6328125" style="9" customWidth="1"/>
    <col min="13369" max="13369" width="4.90625" style="9" bestFit="1" customWidth="1"/>
    <col min="13370" max="13370" width="1.36328125" style="9" customWidth="1"/>
    <col min="13371" max="13371" width="4.26953125" style="9" bestFit="1" customWidth="1"/>
    <col min="13372" max="13372" width="10.90625" style="9" bestFit="1" customWidth="1"/>
    <col min="13373" max="13373" width="4.08984375" style="9" bestFit="1" customWidth="1"/>
    <col min="13374" max="13374" width="1.36328125" style="9" customWidth="1"/>
    <col min="13375" max="13375" width="4.26953125" style="9" bestFit="1" customWidth="1"/>
    <col min="13376" max="13376" width="2.453125" style="9" customWidth="1"/>
    <col min="13377" max="13377" width="4.26953125" style="9" bestFit="1" customWidth="1"/>
    <col min="13378" max="13378" width="1.36328125" style="9" customWidth="1"/>
    <col min="13379" max="13379" width="4.08984375" style="9" bestFit="1" customWidth="1"/>
    <col min="13380" max="13380" width="2.36328125" style="9" customWidth="1"/>
    <col min="13381" max="13568" width="9" style="9"/>
    <col min="13569" max="13569" width="2.453125" style="9" customWidth="1"/>
    <col min="13570" max="13570" width="4.08984375" style="9" bestFit="1" customWidth="1"/>
    <col min="13571" max="13571" width="1.36328125" style="9" customWidth="1"/>
    <col min="13572" max="13572" width="4.26953125" style="9" bestFit="1" customWidth="1"/>
    <col min="13573" max="13573" width="2.6328125" style="9" customWidth="1"/>
    <col min="13574" max="13574" width="4.453125" style="9" bestFit="1" customWidth="1"/>
    <col min="13575" max="13575" width="1.36328125" style="9" customWidth="1"/>
    <col min="13576" max="13576" width="4.08984375" style="9" bestFit="1" customWidth="1"/>
    <col min="13577" max="13577" width="10.90625" style="9" bestFit="1" customWidth="1"/>
    <col min="13578" max="13578" width="4.26953125" style="9" bestFit="1" customWidth="1"/>
    <col min="13579" max="13579" width="1.36328125" style="9" customWidth="1"/>
    <col min="13580" max="13580" width="4.90625" style="9" bestFit="1" customWidth="1"/>
    <col min="13581" max="13581" width="2.6328125" style="9" customWidth="1"/>
    <col min="13582" max="13582" width="4.90625" style="9" bestFit="1" customWidth="1"/>
    <col min="13583" max="13583" width="1.36328125" style="9" customWidth="1"/>
    <col min="13584" max="13584" width="4.36328125" style="9" bestFit="1" customWidth="1"/>
    <col min="13585" max="13585" width="2.26953125" style="9" customWidth="1"/>
    <col min="13586" max="13586" width="4.26953125" style="9" bestFit="1" customWidth="1"/>
    <col min="13587" max="13587" width="1.36328125" style="9" customWidth="1"/>
    <col min="13588" max="13588" width="4.90625" style="9" bestFit="1" customWidth="1"/>
    <col min="13589" max="13589" width="2.6328125" style="9" customWidth="1"/>
    <col min="13590" max="13590" width="4.90625" style="9" bestFit="1" customWidth="1"/>
    <col min="13591" max="13591" width="1.26953125" style="9" customWidth="1"/>
    <col min="13592" max="13592" width="4.26953125" style="9" bestFit="1" customWidth="1"/>
    <col min="13593" max="13593" width="2.6328125" style="9" customWidth="1"/>
    <col min="13594" max="13594" width="4.7265625" style="9" bestFit="1" customWidth="1"/>
    <col min="13595" max="13595" width="1.453125" style="9" customWidth="1"/>
    <col min="13596" max="13596" width="4.26953125" style="9" bestFit="1" customWidth="1"/>
    <col min="13597" max="13597" width="2.6328125" style="9" customWidth="1"/>
    <col min="13598" max="13598" width="3" style="9" customWidth="1"/>
    <col min="13599" max="13599" width="3.36328125" style="9" customWidth="1"/>
    <col min="13600" max="13600" width="1.36328125" style="9" customWidth="1"/>
    <col min="13601" max="13601" width="4.26953125" style="9" bestFit="1" customWidth="1"/>
    <col min="13602" max="13603" width="2.6328125" style="9" customWidth="1"/>
    <col min="13604" max="13604" width="4.7265625" style="9" bestFit="1" customWidth="1"/>
    <col min="13605" max="13605" width="1.36328125" style="9" customWidth="1"/>
    <col min="13606" max="13606" width="4.26953125" style="9" bestFit="1" customWidth="1"/>
    <col min="13607" max="13608" width="2.90625" style="9" customWidth="1"/>
    <col min="13609" max="13609" width="4.26953125" style="9" bestFit="1" customWidth="1"/>
    <col min="13610" max="13610" width="1.36328125" style="9" customWidth="1"/>
    <col min="13611" max="13611" width="4.26953125" style="9" bestFit="1" customWidth="1"/>
    <col min="13612" max="13612" width="2.6328125" style="9" customWidth="1"/>
    <col min="13613" max="13613" width="4.7265625" style="9" bestFit="1" customWidth="1"/>
    <col min="13614" max="13614" width="1.36328125" style="9" customWidth="1"/>
    <col min="13615" max="13615" width="4.90625" style="9" bestFit="1" customWidth="1"/>
    <col min="13616" max="13616" width="2.6328125" style="9" customWidth="1"/>
    <col min="13617" max="13617" width="4.90625" style="9" bestFit="1" customWidth="1"/>
    <col min="13618" max="13618" width="1.6328125" style="9" customWidth="1"/>
    <col min="13619" max="13619" width="4.26953125" style="9" bestFit="1" customWidth="1"/>
    <col min="13620" max="13620" width="2.36328125" style="9" customWidth="1"/>
    <col min="13621" max="13621" width="4.26953125" style="9" bestFit="1" customWidth="1"/>
    <col min="13622" max="13622" width="1.36328125" style="9" customWidth="1"/>
    <col min="13623" max="13623" width="4.90625" style="9" bestFit="1" customWidth="1"/>
    <col min="13624" max="13624" width="2.6328125" style="9" customWidth="1"/>
    <col min="13625" max="13625" width="4.90625" style="9" bestFit="1" customWidth="1"/>
    <col min="13626" max="13626" width="1.36328125" style="9" customWidth="1"/>
    <col min="13627" max="13627" width="4.26953125" style="9" bestFit="1" customWidth="1"/>
    <col min="13628" max="13628" width="10.90625" style="9" bestFit="1" customWidth="1"/>
    <col min="13629" max="13629" width="4.08984375" style="9" bestFit="1" customWidth="1"/>
    <col min="13630" max="13630" width="1.36328125" style="9" customWidth="1"/>
    <col min="13631" max="13631" width="4.26953125" style="9" bestFit="1" customWidth="1"/>
    <col min="13632" max="13632" width="2.453125" style="9" customWidth="1"/>
    <col min="13633" max="13633" width="4.26953125" style="9" bestFit="1" customWidth="1"/>
    <col min="13634" max="13634" width="1.36328125" style="9" customWidth="1"/>
    <col min="13635" max="13635" width="4.08984375" style="9" bestFit="1" customWidth="1"/>
    <col min="13636" max="13636" width="2.36328125" style="9" customWidth="1"/>
    <col min="13637" max="13824" width="9" style="9"/>
    <col min="13825" max="13825" width="2.453125" style="9" customWidth="1"/>
    <col min="13826" max="13826" width="4.08984375" style="9" bestFit="1" customWidth="1"/>
    <col min="13827" max="13827" width="1.36328125" style="9" customWidth="1"/>
    <col min="13828" max="13828" width="4.26953125" style="9" bestFit="1" customWidth="1"/>
    <col min="13829" max="13829" width="2.6328125" style="9" customWidth="1"/>
    <col min="13830" max="13830" width="4.453125" style="9" bestFit="1" customWidth="1"/>
    <col min="13831" max="13831" width="1.36328125" style="9" customWidth="1"/>
    <col min="13832" max="13832" width="4.08984375" style="9" bestFit="1" customWidth="1"/>
    <col min="13833" max="13833" width="10.90625" style="9" bestFit="1" customWidth="1"/>
    <col min="13834" max="13834" width="4.26953125" style="9" bestFit="1" customWidth="1"/>
    <col min="13835" max="13835" width="1.36328125" style="9" customWidth="1"/>
    <col min="13836" max="13836" width="4.90625" style="9" bestFit="1" customWidth="1"/>
    <col min="13837" max="13837" width="2.6328125" style="9" customWidth="1"/>
    <col min="13838" max="13838" width="4.90625" style="9" bestFit="1" customWidth="1"/>
    <col min="13839" max="13839" width="1.36328125" style="9" customWidth="1"/>
    <col min="13840" max="13840" width="4.36328125" style="9" bestFit="1" customWidth="1"/>
    <col min="13841" max="13841" width="2.26953125" style="9" customWidth="1"/>
    <col min="13842" max="13842" width="4.26953125" style="9" bestFit="1" customWidth="1"/>
    <col min="13843" max="13843" width="1.36328125" style="9" customWidth="1"/>
    <col min="13844" max="13844" width="4.90625" style="9" bestFit="1" customWidth="1"/>
    <col min="13845" max="13845" width="2.6328125" style="9" customWidth="1"/>
    <col min="13846" max="13846" width="4.90625" style="9" bestFit="1" customWidth="1"/>
    <col min="13847" max="13847" width="1.26953125" style="9" customWidth="1"/>
    <col min="13848" max="13848" width="4.26953125" style="9" bestFit="1" customWidth="1"/>
    <col min="13849" max="13849" width="2.6328125" style="9" customWidth="1"/>
    <col min="13850" max="13850" width="4.7265625" style="9" bestFit="1" customWidth="1"/>
    <col min="13851" max="13851" width="1.453125" style="9" customWidth="1"/>
    <col min="13852" max="13852" width="4.26953125" style="9" bestFit="1" customWidth="1"/>
    <col min="13853" max="13853" width="2.6328125" style="9" customWidth="1"/>
    <col min="13854" max="13854" width="3" style="9" customWidth="1"/>
    <col min="13855" max="13855" width="3.36328125" style="9" customWidth="1"/>
    <col min="13856" max="13856" width="1.36328125" style="9" customWidth="1"/>
    <col min="13857" max="13857" width="4.26953125" style="9" bestFit="1" customWidth="1"/>
    <col min="13858" max="13859" width="2.6328125" style="9" customWidth="1"/>
    <col min="13860" max="13860" width="4.7265625" style="9" bestFit="1" customWidth="1"/>
    <col min="13861" max="13861" width="1.36328125" style="9" customWidth="1"/>
    <col min="13862" max="13862" width="4.26953125" style="9" bestFit="1" customWidth="1"/>
    <col min="13863" max="13864" width="2.90625" style="9" customWidth="1"/>
    <col min="13865" max="13865" width="4.26953125" style="9" bestFit="1" customWidth="1"/>
    <col min="13866" max="13866" width="1.36328125" style="9" customWidth="1"/>
    <col min="13867" max="13867" width="4.26953125" style="9" bestFit="1" customWidth="1"/>
    <col min="13868" max="13868" width="2.6328125" style="9" customWidth="1"/>
    <col min="13869" max="13869" width="4.7265625" style="9" bestFit="1" customWidth="1"/>
    <col min="13870" max="13870" width="1.36328125" style="9" customWidth="1"/>
    <col min="13871" max="13871" width="4.90625" style="9" bestFit="1" customWidth="1"/>
    <col min="13872" max="13872" width="2.6328125" style="9" customWidth="1"/>
    <col min="13873" max="13873" width="4.90625" style="9" bestFit="1" customWidth="1"/>
    <col min="13874" max="13874" width="1.6328125" style="9" customWidth="1"/>
    <col min="13875" max="13875" width="4.26953125" style="9" bestFit="1" customWidth="1"/>
    <col min="13876" max="13876" width="2.36328125" style="9" customWidth="1"/>
    <col min="13877" max="13877" width="4.26953125" style="9" bestFit="1" customWidth="1"/>
    <col min="13878" max="13878" width="1.36328125" style="9" customWidth="1"/>
    <col min="13879" max="13879" width="4.90625" style="9" bestFit="1" customWidth="1"/>
    <col min="13880" max="13880" width="2.6328125" style="9" customWidth="1"/>
    <col min="13881" max="13881" width="4.90625" style="9" bestFit="1" customWidth="1"/>
    <col min="13882" max="13882" width="1.36328125" style="9" customWidth="1"/>
    <col min="13883" max="13883" width="4.26953125" style="9" bestFit="1" customWidth="1"/>
    <col min="13884" max="13884" width="10.90625" style="9" bestFit="1" customWidth="1"/>
    <col min="13885" max="13885" width="4.08984375" style="9" bestFit="1" customWidth="1"/>
    <col min="13886" max="13886" width="1.36328125" style="9" customWidth="1"/>
    <col min="13887" max="13887" width="4.26953125" style="9" bestFit="1" customWidth="1"/>
    <col min="13888" max="13888" width="2.453125" style="9" customWidth="1"/>
    <col min="13889" max="13889" width="4.26953125" style="9" bestFit="1" customWidth="1"/>
    <col min="13890" max="13890" width="1.36328125" style="9" customWidth="1"/>
    <col min="13891" max="13891" width="4.08984375" style="9" bestFit="1" customWidth="1"/>
    <col min="13892" max="13892" width="2.36328125" style="9" customWidth="1"/>
    <col min="13893" max="14080" width="9" style="9"/>
    <col min="14081" max="14081" width="2.453125" style="9" customWidth="1"/>
    <col min="14082" max="14082" width="4.08984375" style="9" bestFit="1" customWidth="1"/>
    <col min="14083" max="14083" width="1.36328125" style="9" customWidth="1"/>
    <col min="14084" max="14084" width="4.26953125" style="9" bestFit="1" customWidth="1"/>
    <col min="14085" max="14085" width="2.6328125" style="9" customWidth="1"/>
    <col min="14086" max="14086" width="4.453125" style="9" bestFit="1" customWidth="1"/>
    <col min="14087" max="14087" width="1.36328125" style="9" customWidth="1"/>
    <col min="14088" max="14088" width="4.08984375" style="9" bestFit="1" customWidth="1"/>
    <col min="14089" max="14089" width="10.90625" style="9" bestFit="1" customWidth="1"/>
    <col min="14090" max="14090" width="4.26953125" style="9" bestFit="1" customWidth="1"/>
    <col min="14091" max="14091" width="1.36328125" style="9" customWidth="1"/>
    <col min="14092" max="14092" width="4.90625" style="9" bestFit="1" customWidth="1"/>
    <col min="14093" max="14093" width="2.6328125" style="9" customWidth="1"/>
    <col min="14094" max="14094" width="4.90625" style="9" bestFit="1" customWidth="1"/>
    <col min="14095" max="14095" width="1.36328125" style="9" customWidth="1"/>
    <col min="14096" max="14096" width="4.36328125" style="9" bestFit="1" customWidth="1"/>
    <col min="14097" max="14097" width="2.26953125" style="9" customWidth="1"/>
    <col min="14098" max="14098" width="4.26953125" style="9" bestFit="1" customWidth="1"/>
    <col min="14099" max="14099" width="1.36328125" style="9" customWidth="1"/>
    <col min="14100" max="14100" width="4.90625" style="9" bestFit="1" customWidth="1"/>
    <col min="14101" max="14101" width="2.6328125" style="9" customWidth="1"/>
    <col min="14102" max="14102" width="4.90625" style="9" bestFit="1" customWidth="1"/>
    <col min="14103" max="14103" width="1.26953125" style="9" customWidth="1"/>
    <col min="14104" max="14104" width="4.26953125" style="9" bestFit="1" customWidth="1"/>
    <col min="14105" max="14105" width="2.6328125" style="9" customWidth="1"/>
    <col min="14106" max="14106" width="4.7265625" style="9" bestFit="1" customWidth="1"/>
    <col min="14107" max="14107" width="1.453125" style="9" customWidth="1"/>
    <col min="14108" max="14108" width="4.26953125" style="9" bestFit="1" customWidth="1"/>
    <col min="14109" max="14109" width="2.6328125" style="9" customWidth="1"/>
    <col min="14110" max="14110" width="3" style="9" customWidth="1"/>
    <col min="14111" max="14111" width="3.36328125" style="9" customWidth="1"/>
    <col min="14112" max="14112" width="1.36328125" style="9" customWidth="1"/>
    <col min="14113" max="14113" width="4.26953125" style="9" bestFit="1" customWidth="1"/>
    <col min="14114" max="14115" width="2.6328125" style="9" customWidth="1"/>
    <col min="14116" max="14116" width="4.7265625" style="9" bestFit="1" customWidth="1"/>
    <col min="14117" max="14117" width="1.36328125" style="9" customWidth="1"/>
    <col min="14118" max="14118" width="4.26953125" style="9" bestFit="1" customWidth="1"/>
    <col min="14119" max="14120" width="2.90625" style="9" customWidth="1"/>
    <col min="14121" max="14121" width="4.26953125" style="9" bestFit="1" customWidth="1"/>
    <col min="14122" max="14122" width="1.36328125" style="9" customWidth="1"/>
    <col min="14123" max="14123" width="4.26953125" style="9" bestFit="1" customWidth="1"/>
    <col min="14124" max="14124" width="2.6328125" style="9" customWidth="1"/>
    <col min="14125" max="14125" width="4.7265625" style="9" bestFit="1" customWidth="1"/>
    <col min="14126" max="14126" width="1.36328125" style="9" customWidth="1"/>
    <col min="14127" max="14127" width="4.90625" style="9" bestFit="1" customWidth="1"/>
    <col min="14128" max="14128" width="2.6328125" style="9" customWidth="1"/>
    <col min="14129" max="14129" width="4.90625" style="9" bestFit="1" customWidth="1"/>
    <col min="14130" max="14130" width="1.6328125" style="9" customWidth="1"/>
    <col min="14131" max="14131" width="4.26953125" style="9" bestFit="1" customWidth="1"/>
    <col min="14132" max="14132" width="2.36328125" style="9" customWidth="1"/>
    <col min="14133" max="14133" width="4.26953125" style="9" bestFit="1" customWidth="1"/>
    <col min="14134" max="14134" width="1.36328125" style="9" customWidth="1"/>
    <col min="14135" max="14135" width="4.90625" style="9" bestFit="1" customWidth="1"/>
    <col min="14136" max="14136" width="2.6328125" style="9" customWidth="1"/>
    <col min="14137" max="14137" width="4.90625" style="9" bestFit="1" customWidth="1"/>
    <col min="14138" max="14138" width="1.36328125" style="9" customWidth="1"/>
    <col min="14139" max="14139" width="4.26953125" style="9" bestFit="1" customWidth="1"/>
    <col min="14140" max="14140" width="10.90625" style="9" bestFit="1" customWidth="1"/>
    <col min="14141" max="14141" width="4.08984375" style="9" bestFit="1" customWidth="1"/>
    <col min="14142" max="14142" width="1.36328125" style="9" customWidth="1"/>
    <col min="14143" max="14143" width="4.26953125" style="9" bestFit="1" customWidth="1"/>
    <col min="14144" max="14144" width="2.453125" style="9" customWidth="1"/>
    <col min="14145" max="14145" width="4.26953125" style="9" bestFit="1" customWidth="1"/>
    <col min="14146" max="14146" width="1.36328125" style="9" customWidth="1"/>
    <col min="14147" max="14147" width="4.08984375" style="9" bestFit="1" customWidth="1"/>
    <col min="14148" max="14148" width="2.36328125" style="9" customWidth="1"/>
    <col min="14149" max="14336" width="9" style="9"/>
    <col min="14337" max="14337" width="2.453125" style="9" customWidth="1"/>
    <col min="14338" max="14338" width="4.08984375" style="9" bestFit="1" customWidth="1"/>
    <col min="14339" max="14339" width="1.36328125" style="9" customWidth="1"/>
    <col min="14340" max="14340" width="4.26953125" style="9" bestFit="1" customWidth="1"/>
    <col min="14341" max="14341" width="2.6328125" style="9" customWidth="1"/>
    <col min="14342" max="14342" width="4.453125" style="9" bestFit="1" customWidth="1"/>
    <col min="14343" max="14343" width="1.36328125" style="9" customWidth="1"/>
    <col min="14344" max="14344" width="4.08984375" style="9" bestFit="1" customWidth="1"/>
    <col min="14345" max="14345" width="10.90625" style="9" bestFit="1" customWidth="1"/>
    <col min="14346" max="14346" width="4.26953125" style="9" bestFit="1" customWidth="1"/>
    <col min="14347" max="14347" width="1.36328125" style="9" customWidth="1"/>
    <col min="14348" max="14348" width="4.90625" style="9" bestFit="1" customWidth="1"/>
    <col min="14349" max="14349" width="2.6328125" style="9" customWidth="1"/>
    <col min="14350" max="14350" width="4.90625" style="9" bestFit="1" customWidth="1"/>
    <col min="14351" max="14351" width="1.36328125" style="9" customWidth="1"/>
    <col min="14352" max="14352" width="4.36328125" style="9" bestFit="1" customWidth="1"/>
    <col min="14353" max="14353" width="2.26953125" style="9" customWidth="1"/>
    <col min="14354" max="14354" width="4.26953125" style="9" bestFit="1" customWidth="1"/>
    <col min="14355" max="14355" width="1.36328125" style="9" customWidth="1"/>
    <col min="14356" max="14356" width="4.90625" style="9" bestFit="1" customWidth="1"/>
    <col min="14357" max="14357" width="2.6328125" style="9" customWidth="1"/>
    <col min="14358" max="14358" width="4.90625" style="9" bestFit="1" customWidth="1"/>
    <col min="14359" max="14359" width="1.26953125" style="9" customWidth="1"/>
    <col min="14360" max="14360" width="4.26953125" style="9" bestFit="1" customWidth="1"/>
    <col min="14361" max="14361" width="2.6328125" style="9" customWidth="1"/>
    <col min="14362" max="14362" width="4.7265625" style="9" bestFit="1" customWidth="1"/>
    <col min="14363" max="14363" width="1.453125" style="9" customWidth="1"/>
    <col min="14364" max="14364" width="4.26953125" style="9" bestFit="1" customWidth="1"/>
    <col min="14365" max="14365" width="2.6328125" style="9" customWidth="1"/>
    <col min="14366" max="14366" width="3" style="9" customWidth="1"/>
    <col min="14367" max="14367" width="3.36328125" style="9" customWidth="1"/>
    <col min="14368" max="14368" width="1.36328125" style="9" customWidth="1"/>
    <col min="14369" max="14369" width="4.26953125" style="9" bestFit="1" customWidth="1"/>
    <col min="14370" max="14371" width="2.6328125" style="9" customWidth="1"/>
    <col min="14372" max="14372" width="4.7265625" style="9" bestFit="1" customWidth="1"/>
    <col min="14373" max="14373" width="1.36328125" style="9" customWidth="1"/>
    <col min="14374" max="14374" width="4.26953125" style="9" bestFit="1" customWidth="1"/>
    <col min="14375" max="14376" width="2.90625" style="9" customWidth="1"/>
    <col min="14377" max="14377" width="4.26953125" style="9" bestFit="1" customWidth="1"/>
    <col min="14378" max="14378" width="1.36328125" style="9" customWidth="1"/>
    <col min="14379" max="14379" width="4.26953125" style="9" bestFit="1" customWidth="1"/>
    <col min="14380" max="14380" width="2.6328125" style="9" customWidth="1"/>
    <col min="14381" max="14381" width="4.7265625" style="9" bestFit="1" customWidth="1"/>
    <col min="14382" max="14382" width="1.36328125" style="9" customWidth="1"/>
    <col min="14383" max="14383" width="4.90625" style="9" bestFit="1" customWidth="1"/>
    <col min="14384" max="14384" width="2.6328125" style="9" customWidth="1"/>
    <col min="14385" max="14385" width="4.90625" style="9" bestFit="1" customWidth="1"/>
    <col min="14386" max="14386" width="1.6328125" style="9" customWidth="1"/>
    <col min="14387" max="14387" width="4.26953125" style="9" bestFit="1" customWidth="1"/>
    <col min="14388" max="14388" width="2.36328125" style="9" customWidth="1"/>
    <col min="14389" max="14389" width="4.26953125" style="9" bestFit="1" customWidth="1"/>
    <col min="14390" max="14390" width="1.36328125" style="9" customWidth="1"/>
    <col min="14391" max="14391" width="4.90625" style="9" bestFit="1" customWidth="1"/>
    <col min="14392" max="14392" width="2.6328125" style="9" customWidth="1"/>
    <col min="14393" max="14393" width="4.90625" style="9" bestFit="1" customWidth="1"/>
    <col min="14394" max="14394" width="1.36328125" style="9" customWidth="1"/>
    <col min="14395" max="14395" width="4.26953125" style="9" bestFit="1" customWidth="1"/>
    <col min="14396" max="14396" width="10.90625" style="9" bestFit="1" customWidth="1"/>
    <col min="14397" max="14397" width="4.08984375" style="9" bestFit="1" customWidth="1"/>
    <col min="14398" max="14398" width="1.36328125" style="9" customWidth="1"/>
    <col min="14399" max="14399" width="4.26953125" style="9" bestFit="1" customWidth="1"/>
    <col min="14400" max="14400" width="2.453125" style="9" customWidth="1"/>
    <col min="14401" max="14401" width="4.26953125" style="9" bestFit="1" customWidth="1"/>
    <col min="14402" max="14402" width="1.36328125" style="9" customWidth="1"/>
    <col min="14403" max="14403" width="4.08984375" style="9" bestFit="1" customWidth="1"/>
    <col min="14404" max="14404" width="2.36328125" style="9" customWidth="1"/>
    <col min="14405" max="14592" width="9" style="9"/>
    <col min="14593" max="14593" width="2.453125" style="9" customWidth="1"/>
    <col min="14594" max="14594" width="4.08984375" style="9" bestFit="1" customWidth="1"/>
    <col min="14595" max="14595" width="1.36328125" style="9" customWidth="1"/>
    <col min="14596" max="14596" width="4.26953125" style="9" bestFit="1" customWidth="1"/>
    <col min="14597" max="14597" width="2.6328125" style="9" customWidth="1"/>
    <col min="14598" max="14598" width="4.453125" style="9" bestFit="1" customWidth="1"/>
    <col min="14599" max="14599" width="1.36328125" style="9" customWidth="1"/>
    <col min="14600" max="14600" width="4.08984375" style="9" bestFit="1" customWidth="1"/>
    <col min="14601" max="14601" width="10.90625" style="9" bestFit="1" customWidth="1"/>
    <col min="14602" max="14602" width="4.26953125" style="9" bestFit="1" customWidth="1"/>
    <col min="14603" max="14603" width="1.36328125" style="9" customWidth="1"/>
    <col min="14604" max="14604" width="4.90625" style="9" bestFit="1" customWidth="1"/>
    <col min="14605" max="14605" width="2.6328125" style="9" customWidth="1"/>
    <col min="14606" max="14606" width="4.90625" style="9" bestFit="1" customWidth="1"/>
    <col min="14607" max="14607" width="1.36328125" style="9" customWidth="1"/>
    <col min="14608" max="14608" width="4.36328125" style="9" bestFit="1" customWidth="1"/>
    <col min="14609" max="14609" width="2.26953125" style="9" customWidth="1"/>
    <col min="14610" max="14610" width="4.26953125" style="9" bestFit="1" customWidth="1"/>
    <col min="14611" max="14611" width="1.36328125" style="9" customWidth="1"/>
    <col min="14612" max="14612" width="4.90625" style="9" bestFit="1" customWidth="1"/>
    <col min="14613" max="14613" width="2.6328125" style="9" customWidth="1"/>
    <col min="14614" max="14614" width="4.90625" style="9" bestFit="1" customWidth="1"/>
    <col min="14615" max="14615" width="1.26953125" style="9" customWidth="1"/>
    <col min="14616" max="14616" width="4.26953125" style="9" bestFit="1" customWidth="1"/>
    <col min="14617" max="14617" width="2.6328125" style="9" customWidth="1"/>
    <col min="14618" max="14618" width="4.7265625" style="9" bestFit="1" customWidth="1"/>
    <col min="14619" max="14619" width="1.453125" style="9" customWidth="1"/>
    <col min="14620" max="14620" width="4.26953125" style="9" bestFit="1" customWidth="1"/>
    <col min="14621" max="14621" width="2.6328125" style="9" customWidth="1"/>
    <col min="14622" max="14622" width="3" style="9" customWidth="1"/>
    <col min="14623" max="14623" width="3.36328125" style="9" customWidth="1"/>
    <col min="14624" max="14624" width="1.36328125" style="9" customWidth="1"/>
    <col min="14625" max="14625" width="4.26953125" style="9" bestFit="1" customWidth="1"/>
    <col min="14626" max="14627" width="2.6328125" style="9" customWidth="1"/>
    <col min="14628" max="14628" width="4.7265625" style="9" bestFit="1" customWidth="1"/>
    <col min="14629" max="14629" width="1.36328125" style="9" customWidth="1"/>
    <col min="14630" max="14630" width="4.26953125" style="9" bestFit="1" customWidth="1"/>
    <col min="14631" max="14632" width="2.90625" style="9" customWidth="1"/>
    <col min="14633" max="14633" width="4.26953125" style="9" bestFit="1" customWidth="1"/>
    <col min="14634" max="14634" width="1.36328125" style="9" customWidth="1"/>
    <col min="14635" max="14635" width="4.26953125" style="9" bestFit="1" customWidth="1"/>
    <col min="14636" max="14636" width="2.6328125" style="9" customWidth="1"/>
    <col min="14637" max="14637" width="4.7265625" style="9" bestFit="1" customWidth="1"/>
    <col min="14638" max="14638" width="1.36328125" style="9" customWidth="1"/>
    <col min="14639" max="14639" width="4.90625" style="9" bestFit="1" customWidth="1"/>
    <col min="14640" max="14640" width="2.6328125" style="9" customWidth="1"/>
    <col min="14641" max="14641" width="4.90625" style="9" bestFit="1" customWidth="1"/>
    <col min="14642" max="14642" width="1.6328125" style="9" customWidth="1"/>
    <col min="14643" max="14643" width="4.26953125" style="9" bestFit="1" customWidth="1"/>
    <col min="14644" max="14644" width="2.36328125" style="9" customWidth="1"/>
    <col min="14645" max="14645" width="4.26953125" style="9" bestFit="1" customWidth="1"/>
    <col min="14646" max="14646" width="1.36328125" style="9" customWidth="1"/>
    <col min="14647" max="14647" width="4.90625" style="9" bestFit="1" customWidth="1"/>
    <col min="14648" max="14648" width="2.6328125" style="9" customWidth="1"/>
    <col min="14649" max="14649" width="4.90625" style="9" bestFit="1" customWidth="1"/>
    <col min="14650" max="14650" width="1.36328125" style="9" customWidth="1"/>
    <col min="14651" max="14651" width="4.26953125" style="9" bestFit="1" customWidth="1"/>
    <col min="14652" max="14652" width="10.90625" style="9" bestFit="1" customWidth="1"/>
    <col min="14653" max="14653" width="4.08984375" style="9" bestFit="1" customWidth="1"/>
    <col min="14654" max="14654" width="1.36328125" style="9" customWidth="1"/>
    <col min="14655" max="14655" width="4.26953125" style="9" bestFit="1" customWidth="1"/>
    <col min="14656" max="14656" width="2.453125" style="9" customWidth="1"/>
    <col min="14657" max="14657" width="4.26953125" style="9" bestFit="1" customWidth="1"/>
    <col min="14658" max="14658" width="1.36328125" style="9" customWidth="1"/>
    <col min="14659" max="14659" width="4.08984375" style="9" bestFit="1" customWidth="1"/>
    <col min="14660" max="14660" width="2.36328125" style="9" customWidth="1"/>
    <col min="14661" max="14848" width="9" style="9"/>
    <col min="14849" max="14849" width="2.453125" style="9" customWidth="1"/>
    <col min="14850" max="14850" width="4.08984375" style="9" bestFit="1" customWidth="1"/>
    <col min="14851" max="14851" width="1.36328125" style="9" customWidth="1"/>
    <col min="14852" max="14852" width="4.26953125" style="9" bestFit="1" customWidth="1"/>
    <col min="14853" max="14853" width="2.6328125" style="9" customWidth="1"/>
    <col min="14854" max="14854" width="4.453125" style="9" bestFit="1" customWidth="1"/>
    <col min="14855" max="14855" width="1.36328125" style="9" customWidth="1"/>
    <col min="14856" max="14856" width="4.08984375" style="9" bestFit="1" customWidth="1"/>
    <col min="14857" max="14857" width="10.90625" style="9" bestFit="1" customWidth="1"/>
    <col min="14858" max="14858" width="4.26953125" style="9" bestFit="1" customWidth="1"/>
    <col min="14859" max="14859" width="1.36328125" style="9" customWidth="1"/>
    <col min="14860" max="14860" width="4.90625" style="9" bestFit="1" customWidth="1"/>
    <col min="14861" max="14861" width="2.6328125" style="9" customWidth="1"/>
    <col min="14862" max="14862" width="4.90625" style="9" bestFit="1" customWidth="1"/>
    <col min="14863" max="14863" width="1.36328125" style="9" customWidth="1"/>
    <col min="14864" max="14864" width="4.36328125" style="9" bestFit="1" customWidth="1"/>
    <col min="14865" max="14865" width="2.26953125" style="9" customWidth="1"/>
    <col min="14866" max="14866" width="4.26953125" style="9" bestFit="1" customWidth="1"/>
    <col min="14867" max="14867" width="1.36328125" style="9" customWidth="1"/>
    <col min="14868" max="14868" width="4.90625" style="9" bestFit="1" customWidth="1"/>
    <col min="14869" max="14869" width="2.6328125" style="9" customWidth="1"/>
    <col min="14870" max="14870" width="4.90625" style="9" bestFit="1" customWidth="1"/>
    <col min="14871" max="14871" width="1.26953125" style="9" customWidth="1"/>
    <col min="14872" max="14872" width="4.26953125" style="9" bestFit="1" customWidth="1"/>
    <col min="14873" max="14873" width="2.6328125" style="9" customWidth="1"/>
    <col min="14874" max="14874" width="4.7265625" style="9" bestFit="1" customWidth="1"/>
    <col min="14875" max="14875" width="1.453125" style="9" customWidth="1"/>
    <col min="14876" max="14876" width="4.26953125" style="9" bestFit="1" customWidth="1"/>
    <col min="14877" max="14877" width="2.6328125" style="9" customWidth="1"/>
    <col min="14878" max="14878" width="3" style="9" customWidth="1"/>
    <col min="14879" max="14879" width="3.36328125" style="9" customWidth="1"/>
    <col min="14880" max="14880" width="1.36328125" style="9" customWidth="1"/>
    <col min="14881" max="14881" width="4.26953125" style="9" bestFit="1" customWidth="1"/>
    <col min="14882" max="14883" width="2.6328125" style="9" customWidth="1"/>
    <col min="14884" max="14884" width="4.7265625" style="9" bestFit="1" customWidth="1"/>
    <col min="14885" max="14885" width="1.36328125" style="9" customWidth="1"/>
    <col min="14886" max="14886" width="4.26953125" style="9" bestFit="1" customWidth="1"/>
    <col min="14887" max="14888" width="2.90625" style="9" customWidth="1"/>
    <col min="14889" max="14889" width="4.26953125" style="9" bestFit="1" customWidth="1"/>
    <col min="14890" max="14890" width="1.36328125" style="9" customWidth="1"/>
    <col min="14891" max="14891" width="4.26953125" style="9" bestFit="1" customWidth="1"/>
    <col min="14892" max="14892" width="2.6328125" style="9" customWidth="1"/>
    <col min="14893" max="14893" width="4.7265625" style="9" bestFit="1" customWidth="1"/>
    <col min="14894" max="14894" width="1.36328125" style="9" customWidth="1"/>
    <col min="14895" max="14895" width="4.90625" style="9" bestFit="1" customWidth="1"/>
    <col min="14896" max="14896" width="2.6328125" style="9" customWidth="1"/>
    <col min="14897" max="14897" width="4.90625" style="9" bestFit="1" customWidth="1"/>
    <col min="14898" max="14898" width="1.6328125" style="9" customWidth="1"/>
    <col min="14899" max="14899" width="4.26953125" style="9" bestFit="1" customWidth="1"/>
    <col min="14900" max="14900" width="2.36328125" style="9" customWidth="1"/>
    <col min="14901" max="14901" width="4.26953125" style="9" bestFit="1" customWidth="1"/>
    <col min="14902" max="14902" width="1.36328125" style="9" customWidth="1"/>
    <col min="14903" max="14903" width="4.90625" style="9" bestFit="1" customWidth="1"/>
    <col min="14904" max="14904" width="2.6328125" style="9" customWidth="1"/>
    <col min="14905" max="14905" width="4.90625" style="9" bestFit="1" customWidth="1"/>
    <col min="14906" max="14906" width="1.36328125" style="9" customWidth="1"/>
    <col min="14907" max="14907" width="4.26953125" style="9" bestFit="1" customWidth="1"/>
    <col min="14908" max="14908" width="10.90625" style="9" bestFit="1" customWidth="1"/>
    <col min="14909" max="14909" width="4.08984375" style="9" bestFit="1" customWidth="1"/>
    <col min="14910" max="14910" width="1.36328125" style="9" customWidth="1"/>
    <col min="14911" max="14911" width="4.26953125" style="9" bestFit="1" customWidth="1"/>
    <col min="14912" max="14912" width="2.453125" style="9" customWidth="1"/>
    <col min="14913" max="14913" width="4.26953125" style="9" bestFit="1" customWidth="1"/>
    <col min="14914" max="14914" width="1.36328125" style="9" customWidth="1"/>
    <col min="14915" max="14915" width="4.08984375" style="9" bestFit="1" customWidth="1"/>
    <col min="14916" max="14916" width="2.36328125" style="9" customWidth="1"/>
    <col min="14917" max="15104" width="9" style="9"/>
    <col min="15105" max="15105" width="2.453125" style="9" customWidth="1"/>
    <col min="15106" max="15106" width="4.08984375" style="9" bestFit="1" customWidth="1"/>
    <col min="15107" max="15107" width="1.36328125" style="9" customWidth="1"/>
    <col min="15108" max="15108" width="4.26953125" style="9" bestFit="1" customWidth="1"/>
    <col min="15109" max="15109" width="2.6328125" style="9" customWidth="1"/>
    <col min="15110" max="15110" width="4.453125" style="9" bestFit="1" customWidth="1"/>
    <col min="15111" max="15111" width="1.36328125" style="9" customWidth="1"/>
    <col min="15112" max="15112" width="4.08984375" style="9" bestFit="1" customWidth="1"/>
    <col min="15113" max="15113" width="10.90625" style="9" bestFit="1" customWidth="1"/>
    <col min="15114" max="15114" width="4.26953125" style="9" bestFit="1" customWidth="1"/>
    <col min="15115" max="15115" width="1.36328125" style="9" customWidth="1"/>
    <col min="15116" max="15116" width="4.90625" style="9" bestFit="1" customWidth="1"/>
    <col min="15117" max="15117" width="2.6328125" style="9" customWidth="1"/>
    <col min="15118" max="15118" width="4.90625" style="9" bestFit="1" customWidth="1"/>
    <col min="15119" max="15119" width="1.36328125" style="9" customWidth="1"/>
    <col min="15120" max="15120" width="4.36328125" style="9" bestFit="1" customWidth="1"/>
    <col min="15121" max="15121" width="2.26953125" style="9" customWidth="1"/>
    <col min="15122" max="15122" width="4.26953125" style="9" bestFit="1" customWidth="1"/>
    <col min="15123" max="15123" width="1.36328125" style="9" customWidth="1"/>
    <col min="15124" max="15124" width="4.90625" style="9" bestFit="1" customWidth="1"/>
    <col min="15125" max="15125" width="2.6328125" style="9" customWidth="1"/>
    <col min="15126" max="15126" width="4.90625" style="9" bestFit="1" customWidth="1"/>
    <col min="15127" max="15127" width="1.26953125" style="9" customWidth="1"/>
    <col min="15128" max="15128" width="4.26953125" style="9" bestFit="1" customWidth="1"/>
    <col min="15129" max="15129" width="2.6328125" style="9" customWidth="1"/>
    <col min="15130" max="15130" width="4.7265625" style="9" bestFit="1" customWidth="1"/>
    <col min="15131" max="15131" width="1.453125" style="9" customWidth="1"/>
    <col min="15132" max="15132" width="4.26953125" style="9" bestFit="1" customWidth="1"/>
    <col min="15133" max="15133" width="2.6328125" style="9" customWidth="1"/>
    <col min="15134" max="15134" width="3" style="9" customWidth="1"/>
    <col min="15135" max="15135" width="3.36328125" style="9" customWidth="1"/>
    <col min="15136" max="15136" width="1.36328125" style="9" customWidth="1"/>
    <col min="15137" max="15137" width="4.26953125" style="9" bestFit="1" customWidth="1"/>
    <col min="15138" max="15139" width="2.6328125" style="9" customWidth="1"/>
    <col min="15140" max="15140" width="4.7265625" style="9" bestFit="1" customWidth="1"/>
    <col min="15141" max="15141" width="1.36328125" style="9" customWidth="1"/>
    <col min="15142" max="15142" width="4.26953125" style="9" bestFit="1" customWidth="1"/>
    <col min="15143" max="15144" width="2.90625" style="9" customWidth="1"/>
    <col min="15145" max="15145" width="4.26953125" style="9" bestFit="1" customWidth="1"/>
    <col min="15146" max="15146" width="1.36328125" style="9" customWidth="1"/>
    <col min="15147" max="15147" width="4.26953125" style="9" bestFit="1" customWidth="1"/>
    <col min="15148" max="15148" width="2.6328125" style="9" customWidth="1"/>
    <col min="15149" max="15149" width="4.7265625" style="9" bestFit="1" customWidth="1"/>
    <col min="15150" max="15150" width="1.36328125" style="9" customWidth="1"/>
    <col min="15151" max="15151" width="4.90625" style="9" bestFit="1" customWidth="1"/>
    <col min="15152" max="15152" width="2.6328125" style="9" customWidth="1"/>
    <col min="15153" max="15153" width="4.90625" style="9" bestFit="1" customWidth="1"/>
    <col min="15154" max="15154" width="1.6328125" style="9" customWidth="1"/>
    <col min="15155" max="15155" width="4.26953125" style="9" bestFit="1" customWidth="1"/>
    <col min="15156" max="15156" width="2.36328125" style="9" customWidth="1"/>
    <col min="15157" max="15157" width="4.26953125" style="9" bestFit="1" customWidth="1"/>
    <col min="15158" max="15158" width="1.36328125" style="9" customWidth="1"/>
    <col min="15159" max="15159" width="4.90625" style="9" bestFit="1" customWidth="1"/>
    <col min="15160" max="15160" width="2.6328125" style="9" customWidth="1"/>
    <col min="15161" max="15161" width="4.90625" style="9" bestFit="1" customWidth="1"/>
    <col min="15162" max="15162" width="1.36328125" style="9" customWidth="1"/>
    <col min="15163" max="15163" width="4.26953125" style="9" bestFit="1" customWidth="1"/>
    <col min="15164" max="15164" width="10.90625" style="9" bestFit="1" customWidth="1"/>
    <col min="15165" max="15165" width="4.08984375" style="9" bestFit="1" customWidth="1"/>
    <col min="15166" max="15166" width="1.36328125" style="9" customWidth="1"/>
    <col min="15167" max="15167" width="4.26953125" style="9" bestFit="1" customWidth="1"/>
    <col min="15168" max="15168" width="2.453125" style="9" customWidth="1"/>
    <col min="15169" max="15169" width="4.26953125" style="9" bestFit="1" customWidth="1"/>
    <col min="15170" max="15170" width="1.36328125" style="9" customWidth="1"/>
    <col min="15171" max="15171" width="4.08984375" style="9" bestFit="1" customWidth="1"/>
    <col min="15172" max="15172" width="2.36328125" style="9" customWidth="1"/>
    <col min="15173" max="15360" width="9" style="9"/>
    <col min="15361" max="15361" width="2.453125" style="9" customWidth="1"/>
    <col min="15362" max="15362" width="4.08984375" style="9" bestFit="1" customWidth="1"/>
    <col min="15363" max="15363" width="1.36328125" style="9" customWidth="1"/>
    <col min="15364" max="15364" width="4.26953125" style="9" bestFit="1" customWidth="1"/>
    <col min="15365" max="15365" width="2.6328125" style="9" customWidth="1"/>
    <col min="15366" max="15366" width="4.453125" style="9" bestFit="1" customWidth="1"/>
    <col min="15367" max="15367" width="1.36328125" style="9" customWidth="1"/>
    <col min="15368" max="15368" width="4.08984375" style="9" bestFit="1" customWidth="1"/>
    <col min="15369" max="15369" width="10.90625" style="9" bestFit="1" customWidth="1"/>
    <col min="15370" max="15370" width="4.26953125" style="9" bestFit="1" customWidth="1"/>
    <col min="15371" max="15371" width="1.36328125" style="9" customWidth="1"/>
    <col min="15372" max="15372" width="4.90625" style="9" bestFit="1" customWidth="1"/>
    <col min="15373" max="15373" width="2.6328125" style="9" customWidth="1"/>
    <col min="15374" max="15374" width="4.90625" style="9" bestFit="1" customWidth="1"/>
    <col min="15375" max="15375" width="1.36328125" style="9" customWidth="1"/>
    <col min="15376" max="15376" width="4.36328125" style="9" bestFit="1" customWidth="1"/>
    <col min="15377" max="15377" width="2.26953125" style="9" customWidth="1"/>
    <col min="15378" max="15378" width="4.26953125" style="9" bestFit="1" customWidth="1"/>
    <col min="15379" max="15379" width="1.36328125" style="9" customWidth="1"/>
    <col min="15380" max="15380" width="4.90625" style="9" bestFit="1" customWidth="1"/>
    <col min="15381" max="15381" width="2.6328125" style="9" customWidth="1"/>
    <col min="15382" max="15382" width="4.90625" style="9" bestFit="1" customWidth="1"/>
    <col min="15383" max="15383" width="1.26953125" style="9" customWidth="1"/>
    <col min="15384" max="15384" width="4.26953125" style="9" bestFit="1" customWidth="1"/>
    <col min="15385" max="15385" width="2.6328125" style="9" customWidth="1"/>
    <col min="15386" max="15386" width="4.7265625" style="9" bestFit="1" customWidth="1"/>
    <col min="15387" max="15387" width="1.453125" style="9" customWidth="1"/>
    <col min="15388" max="15388" width="4.26953125" style="9" bestFit="1" customWidth="1"/>
    <col min="15389" max="15389" width="2.6328125" style="9" customWidth="1"/>
    <col min="15390" max="15390" width="3" style="9" customWidth="1"/>
    <col min="15391" max="15391" width="3.36328125" style="9" customWidth="1"/>
    <col min="15392" max="15392" width="1.36328125" style="9" customWidth="1"/>
    <col min="15393" max="15393" width="4.26953125" style="9" bestFit="1" customWidth="1"/>
    <col min="15394" max="15395" width="2.6328125" style="9" customWidth="1"/>
    <col min="15396" max="15396" width="4.7265625" style="9" bestFit="1" customWidth="1"/>
    <col min="15397" max="15397" width="1.36328125" style="9" customWidth="1"/>
    <col min="15398" max="15398" width="4.26953125" style="9" bestFit="1" customWidth="1"/>
    <col min="15399" max="15400" width="2.90625" style="9" customWidth="1"/>
    <col min="15401" max="15401" width="4.26953125" style="9" bestFit="1" customWidth="1"/>
    <col min="15402" max="15402" width="1.36328125" style="9" customWidth="1"/>
    <col min="15403" max="15403" width="4.26953125" style="9" bestFit="1" customWidth="1"/>
    <col min="15404" max="15404" width="2.6328125" style="9" customWidth="1"/>
    <col min="15405" max="15405" width="4.7265625" style="9" bestFit="1" customWidth="1"/>
    <col min="15406" max="15406" width="1.36328125" style="9" customWidth="1"/>
    <col min="15407" max="15407" width="4.90625" style="9" bestFit="1" customWidth="1"/>
    <col min="15408" max="15408" width="2.6328125" style="9" customWidth="1"/>
    <col min="15409" max="15409" width="4.90625" style="9" bestFit="1" customWidth="1"/>
    <col min="15410" max="15410" width="1.6328125" style="9" customWidth="1"/>
    <col min="15411" max="15411" width="4.26953125" style="9" bestFit="1" customWidth="1"/>
    <col min="15412" max="15412" width="2.36328125" style="9" customWidth="1"/>
    <col min="15413" max="15413" width="4.26953125" style="9" bestFit="1" customWidth="1"/>
    <col min="15414" max="15414" width="1.36328125" style="9" customWidth="1"/>
    <col min="15415" max="15415" width="4.90625" style="9" bestFit="1" customWidth="1"/>
    <col min="15416" max="15416" width="2.6328125" style="9" customWidth="1"/>
    <col min="15417" max="15417" width="4.90625" style="9" bestFit="1" customWidth="1"/>
    <col min="15418" max="15418" width="1.36328125" style="9" customWidth="1"/>
    <col min="15419" max="15419" width="4.26953125" style="9" bestFit="1" customWidth="1"/>
    <col min="15420" max="15420" width="10.90625" style="9" bestFit="1" customWidth="1"/>
    <col min="15421" max="15421" width="4.08984375" style="9" bestFit="1" customWidth="1"/>
    <col min="15422" max="15422" width="1.36328125" style="9" customWidth="1"/>
    <col min="15423" max="15423" width="4.26953125" style="9" bestFit="1" customWidth="1"/>
    <col min="15424" max="15424" width="2.453125" style="9" customWidth="1"/>
    <col min="15425" max="15425" width="4.26953125" style="9" bestFit="1" customWidth="1"/>
    <col min="15426" max="15426" width="1.36328125" style="9" customWidth="1"/>
    <col min="15427" max="15427" width="4.08984375" style="9" bestFit="1" customWidth="1"/>
    <col min="15428" max="15428" width="2.36328125" style="9" customWidth="1"/>
    <col min="15429" max="15616" width="9" style="9"/>
    <col min="15617" max="15617" width="2.453125" style="9" customWidth="1"/>
    <col min="15618" max="15618" width="4.08984375" style="9" bestFit="1" customWidth="1"/>
    <col min="15619" max="15619" width="1.36328125" style="9" customWidth="1"/>
    <col min="15620" max="15620" width="4.26953125" style="9" bestFit="1" customWidth="1"/>
    <col min="15621" max="15621" width="2.6328125" style="9" customWidth="1"/>
    <col min="15622" max="15622" width="4.453125" style="9" bestFit="1" customWidth="1"/>
    <col min="15623" max="15623" width="1.36328125" style="9" customWidth="1"/>
    <col min="15624" max="15624" width="4.08984375" style="9" bestFit="1" customWidth="1"/>
    <col min="15625" max="15625" width="10.90625" style="9" bestFit="1" customWidth="1"/>
    <col min="15626" max="15626" width="4.26953125" style="9" bestFit="1" customWidth="1"/>
    <col min="15627" max="15627" width="1.36328125" style="9" customWidth="1"/>
    <col min="15628" max="15628" width="4.90625" style="9" bestFit="1" customWidth="1"/>
    <col min="15629" max="15629" width="2.6328125" style="9" customWidth="1"/>
    <col min="15630" max="15630" width="4.90625" style="9" bestFit="1" customWidth="1"/>
    <col min="15631" max="15631" width="1.36328125" style="9" customWidth="1"/>
    <col min="15632" max="15632" width="4.36328125" style="9" bestFit="1" customWidth="1"/>
    <col min="15633" max="15633" width="2.26953125" style="9" customWidth="1"/>
    <col min="15634" max="15634" width="4.26953125" style="9" bestFit="1" customWidth="1"/>
    <col min="15635" max="15635" width="1.36328125" style="9" customWidth="1"/>
    <col min="15636" max="15636" width="4.90625" style="9" bestFit="1" customWidth="1"/>
    <col min="15637" max="15637" width="2.6328125" style="9" customWidth="1"/>
    <col min="15638" max="15638" width="4.90625" style="9" bestFit="1" customWidth="1"/>
    <col min="15639" max="15639" width="1.26953125" style="9" customWidth="1"/>
    <col min="15640" max="15640" width="4.26953125" style="9" bestFit="1" customWidth="1"/>
    <col min="15641" max="15641" width="2.6328125" style="9" customWidth="1"/>
    <col min="15642" max="15642" width="4.7265625" style="9" bestFit="1" customWidth="1"/>
    <col min="15643" max="15643" width="1.453125" style="9" customWidth="1"/>
    <col min="15644" max="15644" width="4.26953125" style="9" bestFit="1" customWidth="1"/>
    <col min="15645" max="15645" width="2.6328125" style="9" customWidth="1"/>
    <col min="15646" max="15646" width="3" style="9" customWidth="1"/>
    <col min="15647" max="15647" width="3.36328125" style="9" customWidth="1"/>
    <col min="15648" max="15648" width="1.36328125" style="9" customWidth="1"/>
    <col min="15649" max="15649" width="4.26953125" style="9" bestFit="1" customWidth="1"/>
    <col min="15650" max="15651" width="2.6328125" style="9" customWidth="1"/>
    <col min="15652" max="15652" width="4.7265625" style="9" bestFit="1" customWidth="1"/>
    <col min="15653" max="15653" width="1.36328125" style="9" customWidth="1"/>
    <col min="15654" max="15654" width="4.26953125" style="9" bestFit="1" customWidth="1"/>
    <col min="15655" max="15656" width="2.90625" style="9" customWidth="1"/>
    <col min="15657" max="15657" width="4.26953125" style="9" bestFit="1" customWidth="1"/>
    <col min="15658" max="15658" width="1.36328125" style="9" customWidth="1"/>
    <col min="15659" max="15659" width="4.26953125" style="9" bestFit="1" customWidth="1"/>
    <col min="15660" max="15660" width="2.6328125" style="9" customWidth="1"/>
    <col min="15661" max="15661" width="4.7265625" style="9" bestFit="1" customWidth="1"/>
    <col min="15662" max="15662" width="1.36328125" style="9" customWidth="1"/>
    <col min="15663" max="15663" width="4.90625" style="9" bestFit="1" customWidth="1"/>
    <col min="15664" max="15664" width="2.6328125" style="9" customWidth="1"/>
    <col min="15665" max="15665" width="4.90625" style="9" bestFit="1" customWidth="1"/>
    <col min="15666" max="15666" width="1.6328125" style="9" customWidth="1"/>
    <col min="15667" max="15667" width="4.26953125" style="9" bestFit="1" customWidth="1"/>
    <col min="15668" max="15668" width="2.36328125" style="9" customWidth="1"/>
    <col min="15669" max="15669" width="4.26953125" style="9" bestFit="1" customWidth="1"/>
    <col min="15670" max="15670" width="1.36328125" style="9" customWidth="1"/>
    <col min="15671" max="15671" width="4.90625" style="9" bestFit="1" customWidth="1"/>
    <col min="15672" max="15672" width="2.6328125" style="9" customWidth="1"/>
    <col min="15673" max="15673" width="4.90625" style="9" bestFit="1" customWidth="1"/>
    <col min="15674" max="15674" width="1.36328125" style="9" customWidth="1"/>
    <col min="15675" max="15675" width="4.26953125" style="9" bestFit="1" customWidth="1"/>
    <col min="15676" max="15676" width="10.90625" style="9" bestFit="1" customWidth="1"/>
    <col min="15677" max="15677" width="4.08984375" style="9" bestFit="1" customWidth="1"/>
    <col min="15678" max="15678" width="1.36328125" style="9" customWidth="1"/>
    <col min="15679" max="15679" width="4.26953125" style="9" bestFit="1" customWidth="1"/>
    <col min="15680" max="15680" width="2.453125" style="9" customWidth="1"/>
    <col min="15681" max="15681" width="4.26953125" style="9" bestFit="1" customWidth="1"/>
    <col min="15682" max="15682" width="1.36328125" style="9" customWidth="1"/>
    <col min="15683" max="15683" width="4.08984375" style="9" bestFit="1" customWidth="1"/>
    <col min="15684" max="15684" width="2.36328125" style="9" customWidth="1"/>
    <col min="15685" max="15872" width="9" style="9"/>
    <col min="15873" max="15873" width="2.453125" style="9" customWidth="1"/>
    <col min="15874" max="15874" width="4.08984375" style="9" bestFit="1" customWidth="1"/>
    <col min="15875" max="15875" width="1.36328125" style="9" customWidth="1"/>
    <col min="15876" max="15876" width="4.26953125" style="9" bestFit="1" customWidth="1"/>
    <col min="15877" max="15877" width="2.6328125" style="9" customWidth="1"/>
    <col min="15878" max="15878" width="4.453125" style="9" bestFit="1" customWidth="1"/>
    <col min="15879" max="15879" width="1.36328125" style="9" customWidth="1"/>
    <col min="15880" max="15880" width="4.08984375" style="9" bestFit="1" customWidth="1"/>
    <col min="15881" max="15881" width="10.90625" style="9" bestFit="1" customWidth="1"/>
    <col min="15882" max="15882" width="4.26953125" style="9" bestFit="1" customWidth="1"/>
    <col min="15883" max="15883" width="1.36328125" style="9" customWidth="1"/>
    <col min="15884" max="15884" width="4.90625" style="9" bestFit="1" customWidth="1"/>
    <col min="15885" max="15885" width="2.6328125" style="9" customWidth="1"/>
    <col min="15886" max="15886" width="4.90625" style="9" bestFit="1" customWidth="1"/>
    <col min="15887" max="15887" width="1.36328125" style="9" customWidth="1"/>
    <col min="15888" max="15888" width="4.36328125" style="9" bestFit="1" customWidth="1"/>
    <col min="15889" max="15889" width="2.26953125" style="9" customWidth="1"/>
    <col min="15890" max="15890" width="4.26953125" style="9" bestFit="1" customWidth="1"/>
    <col min="15891" max="15891" width="1.36328125" style="9" customWidth="1"/>
    <col min="15892" max="15892" width="4.90625" style="9" bestFit="1" customWidth="1"/>
    <col min="15893" max="15893" width="2.6328125" style="9" customWidth="1"/>
    <col min="15894" max="15894" width="4.90625" style="9" bestFit="1" customWidth="1"/>
    <col min="15895" max="15895" width="1.26953125" style="9" customWidth="1"/>
    <col min="15896" max="15896" width="4.26953125" style="9" bestFit="1" customWidth="1"/>
    <col min="15897" max="15897" width="2.6328125" style="9" customWidth="1"/>
    <col min="15898" max="15898" width="4.7265625" style="9" bestFit="1" customWidth="1"/>
    <col min="15899" max="15899" width="1.453125" style="9" customWidth="1"/>
    <col min="15900" max="15900" width="4.26953125" style="9" bestFit="1" customWidth="1"/>
    <col min="15901" max="15901" width="2.6328125" style="9" customWidth="1"/>
    <col min="15902" max="15902" width="3" style="9" customWidth="1"/>
    <col min="15903" max="15903" width="3.36328125" style="9" customWidth="1"/>
    <col min="15904" max="15904" width="1.36328125" style="9" customWidth="1"/>
    <col min="15905" max="15905" width="4.26953125" style="9" bestFit="1" customWidth="1"/>
    <col min="15906" max="15907" width="2.6328125" style="9" customWidth="1"/>
    <col min="15908" max="15908" width="4.7265625" style="9" bestFit="1" customWidth="1"/>
    <col min="15909" max="15909" width="1.36328125" style="9" customWidth="1"/>
    <col min="15910" max="15910" width="4.26953125" style="9" bestFit="1" customWidth="1"/>
    <col min="15911" max="15912" width="2.90625" style="9" customWidth="1"/>
    <col min="15913" max="15913" width="4.26953125" style="9" bestFit="1" customWidth="1"/>
    <col min="15914" max="15914" width="1.36328125" style="9" customWidth="1"/>
    <col min="15915" max="15915" width="4.26953125" style="9" bestFit="1" customWidth="1"/>
    <col min="15916" max="15916" width="2.6328125" style="9" customWidth="1"/>
    <col min="15917" max="15917" width="4.7265625" style="9" bestFit="1" customWidth="1"/>
    <col min="15918" max="15918" width="1.36328125" style="9" customWidth="1"/>
    <col min="15919" max="15919" width="4.90625" style="9" bestFit="1" customWidth="1"/>
    <col min="15920" max="15920" width="2.6328125" style="9" customWidth="1"/>
    <col min="15921" max="15921" width="4.90625" style="9" bestFit="1" customWidth="1"/>
    <col min="15922" max="15922" width="1.6328125" style="9" customWidth="1"/>
    <col min="15923" max="15923" width="4.26953125" style="9" bestFit="1" customWidth="1"/>
    <col min="15924" max="15924" width="2.36328125" style="9" customWidth="1"/>
    <col min="15925" max="15925" width="4.26953125" style="9" bestFit="1" customWidth="1"/>
    <col min="15926" max="15926" width="1.36328125" style="9" customWidth="1"/>
    <col min="15927" max="15927" width="4.90625" style="9" bestFit="1" customWidth="1"/>
    <col min="15928" max="15928" width="2.6328125" style="9" customWidth="1"/>
    <col min="15929" max="15929" width="4.90625" style="9" bestFit="1" customWidth="1"/>
    <col min="15930" max="15930" width="1.36328125" style="9" customWidth="1"/>
    <col min="15931" max="15931" width="4.26953125" style="9" bestFit="1" customWidth="1"/>
    <col min="15932" max="15932" width="10.90625" style="9" bestFit="1" customWidth="1"/>
    <col min="15933" max="15933" width="4.08984375" style="9" bestFit="1" customWidth="1"/>
    <col min="15934" max="15934" width="1.36328125" style="9" customWidth="1"/>
    <col min="15935" max="15935" width="4.26953125" style="9" bestFit="1" customWidth="1"/>
    <col min="15936" max="15936" width="2.453125" style="9" customWidth="1"/>
    <col min="15937" max="15937" width="4.26953125" style="9" bestFit="1" customWidth="1"/>
    <col min="15938" max="15938" width="1.36328125" style="9" customWidth="1"/>
    <col min="15939" max="15939" width="4.08984375" style="9" bestFit="1" customWidth="1"/>
    <col min="15940" max="15940" width="2.36328125" style="9" customWidth="1"/>
    <col min="15941" max="16128" width="9" style="9"/>
    <col min="16129" max="16129" width="2.453125" style="9" customWidth="1"/>
    <col min="16130" max="16130" width="4.08984375" style="9" bestFit="1" customWidth="1"/>
    <col min="16131" max="16131" width="1.36328125" style="9" customWidth="1"/>
    <col min="16132" max="16132" width="4.26953125" style="9" bestFit="1" customWidth="1"/>
    <col min="16133" max="16133" width="2.6328125" style="9" customWidth="1"/>
    <col min="16134" max="16134" width="4.453125" style="9" bestFit="1" customWidth="1"/>
    <col min="16135" max="16135" width="1.36328125" style="9" customWidth="1"/>
    <col min="16136" max="16136" width="4.08984375" style="9" bestFit="1" customWidth="1"/>
    <col min="16137" max="16137" width="10.90625" style="9" bestFit="1" customWidth="1"/>
    <col min="16138" max="16138" width="4.26953125" style="9" bestFit="1" customWidth="1"/>
    <col min="16139" max="16139" width="1.36328125" style="9" customWidth="1"/>
    <col min="16140" max="16140" width="4.90625" style="9" bestFit="1" customWidth="1"/>
    <col min="16141" max="16141" width="2.6328125" style="9" customWidth="1"/>
    <col min="16142" max="16142" width="4.90625" style="9" bestFit="1" customWidth="1"/>
    <col min="16143" max="16143" width="1.36328125" style="9" customWidth="1"/>
    <col min="16144" max="16144" width="4.36328125" style="9" bestFit="1" customWidth="1"/>
    <col min="16145" max="16145" width="2.26953125" style="9" customWidth="1"/>
    <col min="16146" max="16146" width="4.26953125" style="9" bestFit="1" customWidth="1"/>
    <col min="16147" max="16147" width="1.36328125" style="9" customWidth="1"/>
    <col min="16148" max="16148" width="4.90625" style="9" bestFit="1" customWidth="1"/>
    <col min="16149" max="16149" width="2.6328125" style="9" customWidth="1"/>
    <col min="16150" max="16150" width="4.90625" style="9" bestFit="1" customWidth="1"/>
    <col min="16151" max="16151" width="1.26953125" style="9" customWidth="1"/>
    <col min="16152" max="16152" width="4.26953125" style="9" bestFit="1" customWidth="1"/>
    <col min="16153" max="16153" width="2.6328125" style="9" customWidth="1"/>
    <col min="16154" max="16154" width="4.7265625" style="9" bestFit="1" customWidth="1"/>
    <col min="16155" max="16155" width="1.453125" style="9" customWidth="1"/>
    <col min="16156" max="16156" width="4.26953125" style="9" bestFit="1" customWidth="1"/>
    <col min="16157" max="16157" width="2.6328125" style="9" customWidth="1"/>
    <col min="16158" max="16158" width="3" style="9" customWidth="1"/>
    <col min="16159" max="16159" width="3.36328125" style="9" customWidth="1"/>
    <col min="16160" max="16160" width="1.36328125" style="9" customWidth="1"/>
    <col min="16161" max="16161" width="4.26953125" style="9" bestFit="1" customWidth="1"/>
    <col min="16162" max="16163" width="2.6328125" style="9" customWidth="1"/>
    <col min="16164" max="16164" width="4.7265625" style="9" bestFit="1" customWidth="1"/>
    <col min="16165" max="16165" width="1.36328125" style="9" customWidth="1"/>
    <col min="16166" max="16166" width="4.26953125" style="9" bestFit="1" customWidth="1"/>
    <col min="16167" max="16168" width="2.90625" style="9" customWidth="1"/>
    <col min="16169" max="16169" width="4.26953125" style="9" bestFit="1" customWidth="1"/>
    <col min="16170" max="16170" width="1.36328125" style="9" customWidth="1"/>
    <col min="16171" max="16171" width="4.26953125" style="9" bestFit="1" customWidth="1"/>
    <col min="16172" max="16172" width="2.6328125" style="9" customWidth="1"/>
    <col min="16173" max="16173" width="4.7265625" style="9" bestFit="1" customWidth="1"/>
    <col min="16174" max="16174" width="1.36328125" style="9" customWidth="1"/>
    <col min="16175" max="16175" width="4.90625" style="9" bestFit="1" customWidth="1"/>
    <col min="16176" max="16176" width="2.6328125" style="9" customWidth="1"/>
    <col min="16177" max="16177" width="4.90625" style="9" bestFit="1" customWidth="1"/>
    <col min="16178" max="16178" width="1.6328125" style="9" customWidth="1"/>
    <col min="16179" max="16179" width="4.26953125" style="9" bestFit="1" customWidth="1"/>
    <col min="16180" max="16180" width="2.36328125" style="9" customWidth="1"/>
    <col min="16181" max="16181" width="4.26953125" style="9" bestFit="1" customWidth="1"/>
    <col min="16182" max="16182" width="1.36328125" style="9" customWidth="1"/>
    <col min="16183" max="16183" width="4.90625" style="9" bestFit="1" customWidth="1"/>
    <col min="16184" max="16184" width="2.6328125" style="9" customWidth="1"/>
    <col min="16185" max="16185" width="4.90625" style="9" bestFit="1" customWidth="1"/>
    <col min="16186" max="16186" width="1.36328125" style="9" customWidth="1"/>
    <col min="16187" max="16187" width="4.26953125" style="9" bestFit="1" customWidth="1"/>
    <col min="16188" max="16188" width="10.90625" style="9" bestFit="1" customWidth="1"/>
    <col min="16189" max="16189" width="4.08984375" style="9" bestFit="1" customWidth="1"/>
    <col min="16190" max="16190" width="1.36328125" style="9" customWidth="1"/>
    <col min="16191" max="16191" width="4.26953125" style="9" bestFit="1" customWidth="1"/>
    <col min="16192" max="16192" width="2.453125" style="9" customWidth="1"/>
    <col min="16193" max="16193" width="4.26953125" style="9" bestFit="1" customWidth="1"/>
    <col min="16194" max="16194" width="1.36328125" style="9" customWidth="1"/>
    <col min="16195" max="16195" width="4.08984375" style="9" bestFit="1" customWidth="1"/>
    <col min="16196" max="16196" width="2.36328125" style="9" customWidth="1"/>
    <col min="16197" max="16384" width="9" style="9"/>
  </cols>
  <sheetData>
    <row r="1" spans="1:76" ht="28" x14ac:dyDescent="0.2">
      <c r="B1" s="3" t="s">
        <v>59</v>
      </c>
      <c r="G1" s="2"/>
      <c r="J1" s="5"/>
      <c r="K1" s="6"/>
      <c r="L1" s="4"/>
      <c r="M1" s="4"/>
      <c r="N1" s="4"/>
      <c r="O1" s="4"/>
      <c r="P1" s="4"/>
      <c r="Q1" s="5"/>
      <c r="R1" s="6"/>
      <c r="S1" s="4"/>
      <c r="T1" s="4"/>
      <c r="U1" s="4"/>
      <c r="V1" s="4"/>
      <c r="W1" s="4"/>
      <c r="X1" s="7"/>
      <c r="Y1" s="5"/>
      <c r="Z1" s="6"/>
      <c r="AA1" s="4"/>
      <c r="AB1" s="4"/>
      <c r="AC1" s="5"/>
      <c r="AD1" s="4"/>
      <c r="AE1" s="4"/>
      <c r="AF1" s="4"/>
      <c r="AG1" s="4"/>
      <c r="AH1" s="4"/>
      <c r="AI1" s="4"/>
      <c r="AJ1" s="4"/>
      <c r="AK1" s="4"/>
      <c r="AL1" s="4"/>
      <c r="AM1" s="4"/>
      <c r="AN1" s="6"/>
      <c r="AO1" s="4"/>
      <c r="AP1" s="4"/>
      <c r="AQ1" s="4"/>
      <c r="AR1" s="4"/>
      <c r="AS1" s="4"/>
      <c r="AT1" s="4"/>
      <c r="AU1" s="4"/>
      <c r="AV1" s="5"/>
      <c r="AW1" s="4"/>
      <c r="AX1" s="4"/>
      <c r="AY1" s="4"/>
      <c r="AZ1" s="5"/>
      <c r="BA1" s="4"/>
      <c r="BB1" s="4"/>
      <c r="BC1" s="4"/>
      <c r="BD1" s="4"/>
      <c r="BE1" s="4"/>
      <c r="BF1" s="4"/>
      <c r="BG1" s="4"/>
      <c r="BH1" s="5"/>
      <c r="BI1" s="4"/>
      <c r="BJ1" s="4"/>
      <c r="BK1" s="4"/>
      <c r="BL1" s="4"/>
      <c r="BM1" s="4"/>
      <c r="BN1" s="4"/>
      <c r="BO1" s="5"/>
      <c r="BP1" s="8"/>
      <c r="BQ1"/>
      <c r="BR1"/>
      <c r="BS1"/>
      <c r="BT1"/>
      <c r="BU1"/>
      <c r="BV1"/>
      <c r="BW1"/>
      <c r="BX1"/>
    </row>
    <row r="2" spans="1:76" ht="28" x14ac:dyDescent="0.2">
      <c r="B2" s="10" t="s">
        <v>60</v>
      </c>
      <c r="G2" s="2"/>
      <c r="J2" s="5"/>
      <c r="K2" s="6"/>
      <c r="L2" s="4"/>
      <c r="M2" s="4"/>
      <c r="N2" s="4"/>
      <c r="O2" s="4"/>
      <c r="P2" s="4"/>
      <c r="Q2" s="5"/>
      <c r="R2" s="6"/>
      <c r="S2" s="4"/>
      <c r="T2" s="4"/>
      <c r="U2" s="4"/>
      <c r="V2" s="4"/>
      <c r="W2" s="4"/>
      <c r="X2" s="7"/>
      <c r="Y2" s="5"/>
      <c r="Z2" s="6"/>
      <c r="AA2" s="4"/>
      <c r="AB2" s="4"/>
      <c r="AC2" s="5"/>
      <c r="AD2" s="4"/>
      <c r="AE2" s="4"/>
      <c r="AF2" s="4"/>
      <c r="AG2" s="4"/>
      <c r="AH2" s="4"/>
      <c r="AI2" s="4"/>
      <c r="AJ2" s="4"/>
      <c r="AK2" s="4"/>
      <c r="AL2" s="4"/>
      <c r="AM2" s="4"/>
      <c r="AN2" s="6"/>
      <c r="AO2" s="4"/>
      <c r="AP2" s="4"/>
      <c r="AQ2" s="4"/>
      <c r="AR2" s="4"/>
      <c r="AS2" s="4"/>
      <c r="AT2" s="4"/>
      <c r="AU2" s="4"/>
      <c r="AV2" s="5"/>
      <c r="AW2" s="4"/>
      <c r="AX2" s="4"/>
      <c r="AY2" s="4"/>
      <c r="AZ2" s="5"/>
      <c r="BA2" s="4"/>
      <c r="BB2" s="4"/>
      <c r="BC2" s="4"/>
      <c r="BD2" s="4"/>
      <c r="BE2" s="4"/>
      <c r="BF2" s="4"/>
      <c r="BG2" s="4"/>
      <c r="BH2" s="5"/>
      <c r="BI2" s="4"/>
      <c r="BJ2" s="4"/>
      <c r="BK2" s="4"/>
      <c r="BL2" s="4"/>
      <c r="BM2" s="4"/>
      <c r="BN2" s="4"/>
      <c r="BO2" s="5"/>
      <c r="BP2" s="8"/>
      <c r="BQ2"/>
      <c r="BR2"/>
      <c r="BS2"/>
      <c r="BT2"/>
      <c r="BU2"/>
      <c r="BV2"/>
      <c r="BW2"/>
      <c r="BX2"/>
    </row>
    <row r="3" spans="1:76" s="12" customFormat="1" ht="17" thickBot="1" x14ac:dyDescent="0.25">
      <c r="A3"/>
      <c r="B3"/>
      <c r="C3"/>
      <c r="D3"/>
      <c r="E3"/>
      <c r="F3"/>
      <c r="G3" s="2"/>
      <c r="H3" s="11"/>
      <c r="J3" s="6"/>
      <c r="K3" s="6"/>
      <c r="L3" s="6"/>
      <c r="M3" s="5"/>
      <c r="N3" s="6"/>
      <c r="O3" s="6"/>
      <c r="P3" s="4"/>
      <c r="Q3" s="6"/>
      <c r="R3" s="4"/>
      <c r="S3" s="4"/>
      <c r="T3" s="7"/>
      <c r="U3" s="5"/>
      <c r="V3" s="6"/>
      <c r="W3" s="4"/>
      <c r="Y3" s="5"/>
      <c r="Z3" s="4"/>
      <c r="AA3" s="4"/>
      <c r="AC3" s="4"/>
      <c r="AD3" s="4"/>
      <c r="AE3" s="4"/>
      <c r="AF3" s="4"/>
      <c r="AG3" s="4"/>
      <c r="AH3" s="4"/>
      <c r="AI3" s="4"/>
      <c r="AJ3" s="6"/>
      <c r="AK3" s="4"/>
      <c r="AL3" s="4"/>
      <c r="AM3" s="4"/>
      <c r="AN3" s="4"/>
      <c r="AO3" s="4"/>
      <c r="AP3" s="4"/>
      <c r="AQ3" s="4"/>
      <c r="AR3" s="5"/>
      <c r="AS3" s="4"/>
      <c r="AT3" s="4"/>
      <c r="AU3" s="4"/>
      <c r="AV3" s="5"/>
      <c r="AW3" s="4"/>
      <c r="AX3" s="4"/>
      <c r="AY3" s="4"/>
      <c r="AZ3" s="4"/>
      <c r="BA3" s="6"/>
      <c r="BB3" s="6"/>
      <c r="BC3" s="6"/>
      <c r="BD3" s="5"/>
      <c r="BE3" s="6"/>
      <c r="BF3" s="6"/>
      <c r="BG3" s="4"/>
      <c r="BI3"/>
      <c r="BJ3"/>
      <c r="BK3"/>
      <c r="BL3"/>
      <c r="BM3"/>
      <c r="BN3"/>
      <c r="BO3"/>
      <c r="BP3"/>
    </row>
    <row r="4" spans="1:76" s="12" customFormat="1" x14ac:dyDescent="0.25">
      <c r="A4"/>
      <c r="B4"/>
      <c r="C4"/>
      <c r="D4"/>
      <c r="E4"/>
      <c r="F4"/>
      <c r="G4" s="2"/>
      <c r="H4" s="11"/>
      <c r="J4" s="6"/>
      <c r="K4" s="6"/>
      <c r="L4" s="6"/>
      <c r="M4" s="5"/>
      <c r="N4" s="6"/>
      <c r="O4" s="6"/>
      <c r="P4" s="4"/>
      <c r="Q4" s="6"/>
      <c r="R4" s="5"/>
      <c r="S4" s="5"/>
      <c r="T4" s="7"/>
      <c r="U4" s="5"/>
      <c r="V4" s="6"/>
      <c r="W4" s="5"/>
      <c r="X4" s="4"/>
      <c r="Y4" s="5"/>
      <c r="Z4" s="5"/>
      <c r="AA4" s="5"/>
      <c r="AB4" s="5"/>
      <c r="AC4" s="13" t="s">
        <v>22</v>
      </c>
      <c r="AD4" s="14"/>
      <c r="AE4" s="15"/>
      <c r="AF4" s="186" t="s">
        <v>67</v>
      </c>
      <c r="AG4" s="186"/>
      <c r="AH4" s="186"/>
      <c r="AI4" s="186"/>
      <c r="AJ4" s="186"/>
      <c r="AK4" s="186"/>
      <c r="AL4" s="186"/>
      <c r="AM4" s="186"/>
      <c r="AN4" s="187"/>
      <c r="AO4" s="5"/>
      <c r="AP4" s="5"/>
      <c r="AQ4" s="5"/>
      <c r="AR4" s="5"/>
      <c r="AS4" s="5"/>
      <c r="AT4" s="5"/>
      <c r="AU4" s="5"/>
      <c r="AV4" s="5"/>
      <c r="AW4" s="5"/>
      <c r="AX4" s="5"/>
      <c r="AY4" s="4"/>
      <c r="AZ4" s="5"/>
      <c r="BA4" s="6"/>
      <c r="BB4" s="6"/>
      <c r="BC4" s="6"/>
      <c r="BD4" s="5"/>
      <c r="BE4" s="6"/>
      <c r="BF4" s="6"/>
      <c r="BG4" s="4"/>
      <c r="BI4"/>
      <c r="BJ4"/>
      <c r="BK4"/>
      <c r="BL4"/>
      <c r="BM4"/>
      <c r="BN4"/>
      <c r="BO4"/>
      <c r="BP4"/>
    </row>
    <row r="5" spans="1:76" s="12" customFormat="1" ht="19" x14ac:dyDescent="0.25">
      <c r="A5"/>
      <c r="B5"/>
      <c r="C5"/>
      <c r="D5"/>
      <c r="E5"/>
      <c r="F5"/>
      <c r="G5" s="2"/>
      <c r="H5" s="11"/>
      <c r="I5" s="16"/>
      <c r="J5" s="6"/>
      <c r="K5" s="6"/>
      <c r="L5" s="5"/>
      <c r="M5" s="5"/>
      <c r="N5" s="6"/>
      <c r="O5" s="7"/>
      <c r="P5" s="4"/>
      <c r="Q5" s="6"/>
      <c r="R5" s="6"/>
      <c r="S5" s="6"/>
      <c r="T5" s="7"/>
      <c r="U5" s="5"/>
      <c r="V5" s="6"/>
      <c r="W5" s="6"/>
      <c r="X5" s="4"/>
      <c r="Y5" s="5"/>
      <c r="Z5" s="6"/>
      <c r="AA5" s="6"/>
      <c r="AB5" s="6"/>
      <c r="AC5" s="17" t="s">
        <v>23</v>
      </c>
      <c r="AD5" s="18"/>
      <c r="AE5" s="19"/>
      <c r="AF5" s="188" t="s">
        <v>30</v>
      </c>
      <c r="AG5" s="188"/>
      <c r="AH5" s="188"/>
      <c r="AI5" s="188"/>
      <c r="AJ5" s="188"/>
      <c r="AK5" s="188"/>
      <c r="AL5" s="188"/>
      <c r="AM5" s="188"/>
      <c r="AN5" s="189"/>
      <c r="AO5" s="6"/>
      <c r="AP5" s="6"/>
      <c r="AQ5" s="6"/>
      <c r="AR5" s="5"/>
      <c r="AS5" s="6"/>
      <c r="AT5" s="6"/>
      <c r="AU5" s="6"/>
      <c r="AV5" s="5"/>
      <c r="AW5" s="6"/>
      <c r="AX5" s="6"/>
      <c r="AY5" s="4"/>
      <c r="AZ5" s="6"/>
      <c r="BA5" s="6"/>
      <c r="BB5" s="6"/>
      <c r="BC5" s="5"/>
      <c r="BD5" s="5"/>
      <c r="BE5" s="6"/>
      <c r="BF5" s="7"/>
      <c r="BG5" s="4"/>
      <c r="BH5" s="16"/>
      <c r="BI5"/>
      <c r="BJ5"/>
      <c r="BK5"/>
      <c r="BL5"/>
      <c r="BM5"/>
      <c r="BN5"/>
      <c r="BO5"/>
      <c r="BP5"/>
    </row>
    <row r="6" spans="1:76" s="12" customFormat="1" ht="17" thickBot="1" x14ac:dyDescent="0.3">
      <c r="A6"/>
      <c r="B6"/>
      <c r="C6"/>
      <c r="D6"/>
      <c r="E6"/>
      <c r="F6"/>
      <c r="G6" s="2"/>
      <c r="H6" s="11"/>
      <c r="I6" s="182" t="s">
        <v>67</v>
      </c>
      <c r="J6" s="110"/>
      <c r="K6" s="110"/>
      <c r="L6" s="111"/>
      <c r="M6" s="110"/>
      <c r="N6" s="110"/>
      <c r="O6" s="110"/>
      <c r="P6" s="110"/>
      <c r="Q6" s="110"/>
      <c r="R6" s="110"/>
      <c r="S6" s="110"/>
      <c r="T6" s="112"/>
      <c r="U6" s="113"/>
      <c r="V6" s="110"/>
      <c r="W6" s="110"/>
      <c r="X6" s="114"/>
      <c r="Y6" s="113"/>
      <c r="Z6" s="6"/>
      <c r="AA6" s="6"/>
      <c r="AB6" s="6"/>
      <c r="AC6" s="17" t="s">
        <v>24</v>
      </c>
      <c r="AD6" s="18"/>
      <c r="AE6" s="19"/>
      <c r="AF6" s="188" t="s">
        <v>53</v>
      </c>
      <c r="AG6" s="188"/>
      <c r="AH6" s="188"/>
      <c r="AI6" s="188"/>
      <c r="AJ6" s="188"/>
      <c r="AK6" s="188"/>
      <c r="AL6" s="188"/>
      <c r="AM6" s="188"/>
      <c r="AN6" s="189"/>
      <c r="AO6" s="6"/>
      <c r="AP6" s="6"/>
      <c r="AQ6" s="6"/>
      <c r="AR6" s="113"/>
      <c r="AS6" s="110"/>
      <c r="AT6" s="110"/>
      <c r="AU6" s="110"/>
      <c r="AV6" s="113"/>
      <c r="AW6" s="110"/>
      <c r="AX6" s="110"/>
      <c r="AY6" s="114"/>
      <c r="AZ6" s="110"/>
      <c r="BA6" s="110"/>
      <c r="BB6" s="110"/>
      <c r="BC6" s="110"/>
      <c r="BD6" s="110"/>
      <c r="BE6" s="110"/>
      <c r="BF6" s="110"/>
      <c r="BG6" s="110"/>
      <c r="BH6" s="182" t="s">
        <v>53</v>
      </c>
      <c r="BI6"/>
      <c r="BJ6"/>
      <c r="BK6"/>
      <c r="BL6"/>
      <c r="BM6"/>
      <c r="BN6"/>
      <c r="BO6"/>
      <c r="BP6"/>
    </row>
    <row r="7" spans="1:76" s="12" customFormat="1" ht="17" thickTop="1" x14ac:dyDescent="0.25">
      <c r="A7"/>
      <c r="B7"/>
      <c r="C7"/>
      <c r="D7"/>
      <c r="E7"/>
      <c r="F7"/>
      <c r="G7" s="2"/>
      <c r="H7" s="11"/>
      <c r="I7" s="182"/>
      <c r="J7" s="6"/>
      <c r="K7" s="6"/>
      <c r="L7" s="5"/>
      <c r="M7" s="5"/>
      <c r="N7" s="6"/>
      <c r="O7" s="7"/>
      <c r="P7" s="4"/>
      <c r="Q7" s="6"/>
      <c r="R7" s="6"/>
      <c r="S7" s="6"/>
      <c r="T7" s="7"/>
      <c r="U7" s="5"/>
      <c r="V7" s="6"/>
      <c r="W7" s="6"/>
      <c r="X7" s="4"/>
      <c r="Y7" s="115"/>
      <c r="Z7" s="6"/>
      <c r="AA7" s="6"/>
      <c r="AB7" s="6"/>
      <c r="AC7" s="17" t="s">
        <v>71</v>
      </c>
      <c r="AD7" s="18"/>
      <c r="AE7" s="19"/>
      <c r="AF7" s="188" t="s">
        <v>2</v>
      </c>
      <c r="AG7" s="188"/>
      <c r="AH7" s="188"/>
      <c r="AI7" s="188"/>
      <c r="AJ7" s="188"/>
      <c r="AK7" s="188"/>
      <c r="AL7" s="188"/>
      <c r="AM7" s="188"/>
      <c r="AN7" s="189"/>
      <c r="AO7" s="6"/>
      <c r="AP7" s="6"/>
      <c r="AQ7" s="119"/>
      <c r="AR7" s="5"/>
      <c r="AS7" s="6"/>
      <c r="AT7" s="6"/>
      <c r="AU7" s="6"/>
      <c r="AV7" s="5"/>
      <c r="AW7" s="6"/>
      <c r="AX7" s="6"/>
      <c r="AY7" s="4"/>
      <c r="AZ7" s="6"/>
      <c r="BA7" s="6"/>
      <c r="BB7" s="6"/>
      <c r="BC7" s="5"/>
      <c r="BD7" s="5"/>
      <c r="BE7" s="6"/>
      <c r="BF7" s="7"/>
      <c r="BG7" s="4"/>
      <c r="BH7" s="182"/>
      <c r="BI7"/>
      <c r="BJ7"/>
      <c r="BK7"/>
      <c r="BL7"/>
      <c r="BM7"/>
      <c r="BN7"/>
      <c r="BO7"/>
      <c r="BP7"/>
    </row>
    <row r="8" spans="1:76" s="12" customFormat="1" ht="19.5" thickBot="1" x14ac:dyDescent="0.25">
      <c r="A8"/>
      <c r="B8" s="132"/>
      <c r="C8" s="132"/>
      <c r="D8" s="132"/>
      <c r="E8" s="132"/>
      <c r="F8" s="132"/>
      <c r="G8" s="136"/>
      <c r="H8" s="11"/>
      <c r="I8" s="16"/>
      <c r="J8" s="6"/>
      <c r="K8" s="6"/>
      <c r="L8" s="5"/>
      <c r="M8" s="5"/>
      <c r="N8" s="6"/>
      <c r="O8" s="7"/>
      <c r="P8" s="4"/>
      <c r="Q8" s="6"/>
      <c r="R8" s="6"/>
      <c r="S8" s="6"/>
      <c r="T8" s="7"/>
      <c r="U8" s="5"/>
      <c r="V8" s="6"/>
      <c r="W8" s="6"/>
      <c r="X8" s="4"/>
      <c r="Y8" s="116"/>
      <c r="Z8" s="6"/>
      <c r="AA8" s="6"/>
      <c r="AB8" s="6"/>
      <c r="AC8" s="199" t="s">
        <v>73</v>
      </c>
      <c r="AD8" s="200"/>
      <c r="AE8" s="201"/>
      <c r="AF8" s="197" t="s">
        <v>3</v>
      </c>
      <c r="AG8" s="197"/>
      <c r="AH8" s="197"/>
      <c r="AI8" s="197"/>
      <c r="AJ8" s="197"/>
      <c r="AK8" s="197"/>
      <c r="AL8" s="197"/>
      <c r="AM8" s="197"/>
      <c r="AN8" s="198"/>
      <c r="AO8" s="6"/>
      <c r="AP8" s="6"/>
      <c r="AQ8" s="119"/>
      <c r="AR8" s="5"/>
      <c r="AS8" s="6"/>
      <c r="AT8" s="6"/>
      <c r="AU8" s="6"/>
      <c r="AV8" s="5"/>
      <c r="AW8" s="6"/>
      <c r="AX8" s="6"/>
      <c r="AY8" s="4"/>
      <c r="AZ8" s="6"/>
      <c r="BA8" s="6"/>
      <c r="BB8" s="6"/>
      <c r="BC8" s="5"/>
      <c r="BD8" s="5"/>
      <c r="BE8" s="5"/>
      <c r="BF8" s="7"/>
      <c r="BG8" s="4"/>
      <c r="BH8" s="16"/>
      <c r="BI8"/>
      <c r="BJ8" s="132"/>
      <c r="BK8" s="132"/>
      <c r="BL8" s="132"/>
      <c r="BM8" s="132"/>
      <c r="BN8" s="132"/>
      <c r="BO8" s="132"/>
      <c r="BP8"/>
    </row>
    <row r="9" spans="1:76" s="12" customFormat="1" ht="17" thickTop="1" x14ac:dyDescent="0.25">
      <c r="A9" s="134"/>
      <c r="B9" s="131"/>
      <c r="C9" s="131"/>
      <c r="D9" s="131"/>
      <c r="E9" s="131"/>
      <c r="F9" s="131"/>
      <c r="G9" s="135"/>
      <c r="H9" s="11"/>
      <c r="J9" s="6"/>
      <c r="K9" s="6"/>
      <c r="L9" s="6"/>
      <c r="M9" s="5"/>
      <c r="N9" s="6"/>
      <c r="O9" s="6"/>
      <c r="P9" s="4"/>
      <c r="Q9" s="6"/>
      <c r="R9" s="6"/>
      <c r="S9" s="6">
        <f>IF(T9-V9&gt;0,1,0)</f>
        <v>1</v>
      </c>
      <c r="T9" s="5">
        <v>25</v>
      </c>
      <c r="U9" s="5" t="s">
        <v>4</v>
      </c>
      <c r="V9" s="6">
        <v>16</v>
      </c>
      <c r="W9" s="7">
        <f>IF(V9-T9&gt;0,1,0)</f>
        <v>0</v>
      </c>
      <c r="X9" s="4"/>
      <c r="Y9" s="116"/>
      <c r="Z9" s="6"/>
      <c r="AA9" s="6"/>
      <c r="AB9" s="6"/>
      <c r="AC9" s="4"/>
      <c r="AD9" s="23"/>
      <c r="AF9" s="196"/>
      <c r="AG9" s="196"/>
      <c r="AH9" s="196"/>
      <c r="AI9" s="196"/>
      <c r="AJ9" s="196"/>
      <c r="AK9" s="196"/>
      <c r="AL9" s="196"/>
      <c r="AM9" s="196"/>
      <c r="AN9" s="196"/>
      <c r="AO9" s="6"/>
      <c r="AP9" s="6"/>
      <c r="AQ9" s="119"/>
      <c r="AR9" s="5"/>
      <c r="AS9" s="6"/>
      <c r="AT9" s="6">
        <f>IF(AU9-AW9&gt;0,1,0)</f>
        <v>1</v>
      </c>
      <c r="AU9" s="5">
        <v>25</v>
      </c>
      <c r="AV9" s="5" t="s">
        <v>4</v>
      </c>
      <c r="AW9" s="6">
        <v>20</v>
      </c>
      <c r="AX9" s="7">
        <f>IF(AW9-AU9&gt;0,1,0)</f>
        <v>0</v>
      </c>
      <c r="AY9" s="4"/>
      <c r="AZ9" s="6"/>
      <c r="BA9" s="6"/>
      <c r="BB9" s="6"/>
      <c r="BC9" s="6"/>
      <c r="BD9" s="5"/>
      <c r="BE9" s="6"/>
      <c r="BF9" s="6"/>
      <c r="BG9" s="4"/>
      <c r="BI9"/>
      <c r="BJ9" s="131"/>
      <c r="BK9" s="131"/>
      <c r="BL9" s="131"/>
      <c r="BM9" s="131"/>
      <c r="BN9" s="131"/>
      <c r="BO9" s="133"/>
      <c r="BP9"/>
    </row>
    <row r="10" spans="1:76" s="12" customFormat="1" ht="17" thickBot="1" x14ac:dyDescent="0.3">
      <c r="A10" s="134"/>
      <c r="B10" s="131"/>
      <c r="C10"/>
      <c r="D10"/>
      <c r="E10"/>
      <c r="F10"/>
      <c r="G10" s="2"/>
      <c r="H10" s="69"/>
      <c r="J10" s="23"/>
      <c r="K10" s="23"/>
      <c r="L10" s="23"/>
      <c r="M10" s="28"/>
      <c r="N10" s="29"/>
      <c r="O10" s="23"/>
      <c r="P10" s="30"/>
      <c r="Q10" s="6"/>
      <c r="R10" s="6">
        <f>SUM(S9:S11)</f>
        <v>2</v>
      </c>
      <c r="S10" s="6">
        <f>IF(T10-V10&gt;0,1,0)</f>
        <v>1</v>
      </c>
      <c r="T10" s="5">
        <v>25</v>
      </c>
      <c r="U10" s="5" t="s">
        <v>4</v>
      </c>
      <c r="V10" s="6">
        <v>13</v>
      </c>
      <c r="W10" s="7">
        <f>IF(V10-T10&gt;0,1,0)</f>
        <v>0</v>
      </c>
      <c r="X10" s="4">
        <f>SUM(W9:W11)</f>
        <v>0</v>
      </c>
      <c r="Y10" s="116"/>
      <c r="Z10" s="117"/>
      <c r="AA10" s="110"/>
      <c r="AB10" s="110"/>
      <c r="AC10" s="110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110"/>
      <c r="AO10" s="110"/>
      <c r="AP10" s="110"/>
      <c r="AQ10" s="124"/>
      <c r="AR10" s="5"/>
      <c r="AS10" s="6">
        <f>SUM(AT9:AT11)</f>
        <v>2</v>
      </c>
      <c r="AT10" s="6">
        <f>IF(AU10-AW10&gt;0,1,0)</f>
        <v>1</v>
      </c>
      <c r="AU10" s="5">
        <v>25</v>
      </c>
      <c r="AV10" s="5" t="s">
        <v>4</v>
      </c>
      <c r="AW10" s="6">
        <v>19</v>
      </c>
      <c r="AX10" s="7">
        <f>IF(AW10-AU10&gt;0,1,0)</f>
        <v>0</v>
      </c>
      <c r="AY10" s="4">
        <f>SUM(AX9:AX11)</f>
        <v>0</v>
      </c>
      <c r="AZ10" s="6"/>
      <c r="BA10" s="23"/>
      <c r="BB10" s="23"/>
      <c r="BC10" s="23"/>
      <c r="BD10" s="28"/>
      <c r="BE10" s="23"/>
      <c r="BF10" s="23"/>
      <c r="BG10" s="30"/>
      <c r="BI10"/>
      <c r="BJ10"/>
      <c r="BK10"/>
      <c r="BL10"/>
      <c r="BM10"/>
      <c r="BN10"/>
      <c r="BO10" s="134"/>
      <c r="BP10"/>
    </row>
    <row r="11" spans="1:76" s="12" customFormat="1" ht="17" thickTop="1" x14ac:dyDescent="0.2">
      <c r="A11" s="134"/>
      <c r="B11" s="131"/>
      <c r="C11"/>
      <c r="D11"/>
      <c r="E11"/>
      <c r="F11"/>
      <c r="G11"/>
      <c r="H11"/>
      <c r="I11" s="182" t="s">
        <v>5</v>
      </c>
      <c r="J11" s="24"/>
      <c r="K11" s="24"/>
      <c r="L11" s="24"/>
      <c r="M11" s="25"/>
      <c r="N11" s="24"/>
      <c r="O11" s="24"/>
      <c r="P11" s="27"/>
      <c r="Q11" s="6"/>
      <c r="R11" s="6"/>
      <c r="S11" s="6">
        <f>IF(T11-V11&gt;0,1,0)</f>
        <v>0</v>
      </c>
      <c r="T11" s="5"/>
      <c r="U11" s="5" t="s">
        <v>4</v>
      </c>
      <c r="V11" s="6"/>
      <c r="W11" s="7">
        <f>IF(V11-T11&gt;0,1,0)</f>
        <v>0</v>
      </c>
      <c r="X11" s="4"/>
      <c r="Y11" s="5"/>
      <c r="Z11" s="34"/>
      <c r="AA11" s="6"/>
      <c r="AB11" s="6"/>
      <c r="AC11" s="118"/>
      <c r="AD11" s="6"/>
      <c r="AE11" s="6"/>
      <c r="AF11" s="6"/>
      <c r="AG11" s="6"/>
      <c r="AH11" s="183" t="s">
        <v>78</v>
      </c>
      <c r="AI11" s="183"/>
      <c r="AJ11" s="185" t="s">
        <v>33</v>
      </c>
      <c r="AK11" s="6"/>
      <c r="AL11" s="6"/>
      <c r="AM11" s="22"/>
      <c r="AN11" s="6"/>
      <c r="AO11" s="6"/>
      <c r="AP11" s="6"/>
      <c r="AQ11" s="22"/>
      <c r="AR11" s="68"/>
      <c r="AS11" s="6"/>
      <c r="AT11" s="6">
        <f>IF(AU11-AW11&gt;0,1,0)</f>
        <v>0</v>
      </c>
      <c r="AU11" s="5"/>
      <c r="AV11" s="5" t="s">
        <v>4</v>
      </c>
      <c r="AW11" s="6"/>
      <c r="AX11" s="7">
        <f>IF(AW11-AU11&gt;0,1,0)</f>
        <v>0</v>
      </c>
      <c r="AY11" s="4"/>
      <c r="AZ11" s="6"/>
      <c r="BA11" s="6"/>
      <c r="BB11" s="6"/>
      <c r="BC11" s="6"/>
      <c r="BD11" s="5"/>
      <c r="BE11" s="6"/>
      <c r="BF11" s="6"/>
      <c r="BG11" s="4"/>
      <c r="BH11" s="182" t="s">
        <v>68</v>
      </c>
      <c r="BI11"/>
      <c r="BJ11"/>
      <c r="BK11"/>
      <c r="BL11"/>
      <c r="BM11"/>
      <c r="BN11"/>
      <c r="BO11" s="134"/>
      <c r="BP11"/>
    </row>
    <row r="12" spans="1:76" s="12" customFormat="1" x14ac:dyDescent="0.25">
      <c r="A12" s="134"/>
      <c r="B12" s="131"/>
      <c r="C12"/>
      <c r="D12"/>
      <c r="E12"/>
      <c r="F12"/>
      <c r="G12"/>
      <c r="H12"/>
      <c r="I12" s="182"/>
      <c r="J12" s="6"/>
      <c r="K12" s="6"/>
      <c r="L12" s="6"/>
      <c r="M12" s="5"/>
      <c r="N12" s="6"/>
      <c r="O12" s="6"/>
      <c r="P12" s="21"/>
      <c r="Q12" s="6"/>
      <c r="R12" s="23"/>
      <c r="S12" s="23"/>
      <c r="T12" s="23"/>
      <c r="U12" s="28"/>
      <c r="V12" s="84"/>
      <c r="W12" s="23"/>
      <c r="X12" s="23"/>
      <c r="Y12" s="81"/>
      <c r="Z12" s="34"/>
      <c r="AA12" s="6"/>
      <c r="AB12" s="6"/>
      <c r="AC12" s="119"/>
      <c r="AD12" s="6"/>
      <c r="AE12" s="6"/>
      <c r="AF12" s="6"/>
      <c r="AG12" s="6"/>
      <c r="AH12" s="183"/>
      <c r="AI12" s="183"/>
      <c r="AJ12" s="185"/>
      <c r="AK12" s="6"/>
      <c r="AL12" s="6"/>
      <c r="AM12" s="22"/>
      <c r="AN12" s="6"/>
      <c r="AO12" s="6"/>
      <c r="AP12" s="6"/>
      <c r="AQ12" s="6"/>
      <c r="AR12" s="68"/>
      <c r="AS12" s="23"/>
      <c r="AT12" s="23"/>
      <c r="AU12" s="23"/>
      <c r="AV12" s="28"/>
      <c r="AW12" s="84"/>
      <c r="AX12" s="23"/>
      <c r="AY12" s="23"/>
      <c r="AZ12" s="6"/>
      <c r="BA12" s="77"/>
      <c r="BB12" s="73"/>
      <c r="BC12" s="73"/>
      <c r="BD12" s="74"/>
      <c r="BE12" s="73"/>
      <c r="BF12" s="73"/>
      <c r="BG12" s="75"/>
      <c r="BH12" s="182"/>
      <c r="BI12"/>
      <c r="BJ12"/>
      <c r="BK12"/>
      <c r="BL12"/>
      <c r="BM12"/>
      <c r="BN12"/>
      <c r="BO12" s="134"/>
      <c r="BP12"/>
    </row>
    <row r="13" spans="1:76" s="12" customFormat="1" ht="19" x14ac:dyDescent="0.25">
      <c r="A13" s="134"/>
      <c r="B13" s="131"/>
      <c r="C13"/>
      <c r="D13"/>
      <c r="E13"/>
      <c r="F13"/>
      <c r="G13"/>
      <c r="H13"/>
      <c r="I13" s="16"/>
      <c r="J13" s="6"/>
      <c r="K13" s="6">
        <f>IF(L13-N13&gt;0,1,0)</f>
        <v>1</v>
      </c>
      <c r="L13" s="5">
        <v>25</v>
      </c>
      <c r="M13" s="5" t="s">
        <v>4</v>
      </c>
      <c r="N13" s="6">
        <v>18</v>
      </c>
      <c r="O13" s="7">
        <f>IF(N13-L13&gt;0,1,0)</f>
        <v>0</v>
      </c>
      <c r="P13" s="21"/>
      <c r="Q13" s="6"/>
      <c r="R13" s="23"/>
      <c r="S13" s="23"/>
      <c r="T13" s="23"/>
      <c r="U13" s="28"/>
      <c r="V13" s="29"/>
      <c r="W13" s="23"/>
      <c r="X13" s="4"/>
      <c r="Y13" s="81"/>
      <c r="Z13" s="34"/>
      <c r="AA13" s="6"/>
      <c r="AB13" s="6"/>
      <c r="AC13" s="119"/>
      <c r="AD13" s="6"/>
      <c r="AE13" s="6"/>
      <c r="AF13" s="6"/>
      <c r="AG13" s="6"/>
      <c r="AH13" s="183"/>
      <c r="AI13" s="183"/>
      <c r="AJ13" s="185"/>
      <c r="AK13" s="6"/>
      <c r="AL13" s="6"/>
      <c r="AM13" s="22"/>
      <c r="AN13" s="6"/>
      <c r="AO13" s="6"/>
      <c r="AP13" s="6"/>
      <c r="AQ13" s="6"/>
      <c r="AR13" s="68"/>
      <c r="AS13" s="23"/>
      <c r="AT13" s="23"/>
      <c r="AU13" s="23"/>
      <c r="AV13" s="28"/>
      <c r="AW13" s="23"/>
      <c r="AX13" s="23"/>
      <c r="AY13" s="4"/>
      <c r="AZ13" s="6"/>
      <c r="BA13" s="34"/>
      <c r="BB13" s="6">
        <f>IF(BC13-BE13&gt;0,1,0)</f>
        <v>1</v>
      </c>
      <c r="BC13" s="5">
        <v>25</v>
      </c>
      <c r="BD13" s="5" t="s">
        <v>4</v>
      </c>
      <c r="BE13" s="6">
        <v>23</v>
      </c>
      <c r="BF13" s="7">
        <f>IF(BE13-BC13&gt;0,1,0)</f>
        <v>0</v>
      </c>
      <c r="BG13" s="4"/>
      <c r="BH13" s="16"/>
      <c r="BI13"/>
      <c r="BJ13"/>
      <c r="BK13"/>
      <c r="BL13"/>
      <c r="BM13"/>
      <c r="BN13"/>
      <c r="BO13" s="134"/>
      <c r="BP13"/>
    </row>
    <row r="14" spans="1:76" s="12" customFormat="1" ht="19.5" thickBot="1" x14ac:dyDescent="0.35">
      <c r="A14" s="134"/>
      <c r="B14" s="131"/>
      <c r="C14"/>
      <c r="D14"/>
      <c r="E14"/>
      <c r="F14"/>
      <c r="G14"/>
      <c r="H14"/>
      <c r="I14" s="20"/>
      <c r="J14" s="6">
        <f>SUM(K13:K15)</f>
        <v>2</v>
      </c>
      <c r="K14" s="6">
        <f>IF(L14-N14&gt;0,1,0)</f>
        <v>0</v>
      </c>
      <c r="L14" s="5">
        <v>18</v>
      </c>
      <c r="M14" s="5" t="s">
        <v>4</v>
      </c>
      <c r="N14" s="6">
        <v>25</v>
      </c>
      <c r="O14" s="7">
        <f>IF(N14-L14&gt;0,1,0)</f>
        <v>1</v>
      </c>
      <c r="P14" s="21">
        <f>SUM(O13:O15)</f>
        <v>1</v>
      </c>
      <c r="Q14" s="122"/>
      <c r="R14" s="110"/>
      <c r="S14" s="110"/>
      <c r="T14" s="112"/>
      <c r="U14" s="113"/>
      <c r="V14" s="110"/>
      <c r="W14" s="110"/>
      <c r="X14" s="114"/>
      <c r="Y14" s="125"/>
      <c r="Z14" s="34"/>
      <c r="AA14" s="6"/>
      <c r="AB14" s="6"/>
      <c r="AC14" s="119"/>
      <c r="AD14" s="6"/>
      <c r="AE14" s="6"/>
      <c r="AF14" s="6"/>
      <c r="AG14" s="6"/>
      <c r="AH14" s="183"/>
      <c r="AI14" s="183"/>
      <c r="AJ14" s="185"/>
      <c r="AK14" s="6"/>
      <c r="AL14" s="6"/>
      <c r="AM14" s="22"/>
      <c r="AN14" s="6"/>
      <c r="AO14" s="6"/>
      <c r="AP14" s="6"/>
      <c r="AQ14" s="6"/>
      <c r="AR14" s="120"/>
      <c r="AS14" s="110"/>
      <c r="AT14" s="110"/>
      <c r="AU14" s="110"/>
      <c r="AV14" s="113"/>
      <c r="AW14" s="110"/>
      <c r="AX14" s="110"/>
      <c r="AY14" s="114"/>
      <c r="AZ14" s="127"/>
      <c r="BA14" s="34">
        <f>SUM(BB13:BB15)</f>
        <v>2</v>
      </c>
      <c r="BB14" s="6">
        <f>IF(BC14-BE14&gt;0,1,0)</f>
        <v>0</v>
      </c>
      <c r="BC14" s="5">
        <v>23</v>
      </c>
      <c r="BD14" s="5" t="s">
        <v>4</v>
      </c>
      <c r="BE14" s="6">
        <v>25</v>
      </c>
      <c r="BF14" s="7">
        <f>IF(BE14-BC14&gt;0,1,0)</f>
        <v>1</v>
      </c>
      <c r="BG14" s="4">
        <f>SUM(BF13:BF15)</f>
        <v>1</v>
      </c>
      <c r="BH14" s="20"/>
      <c r="BI14"/>
      <c r="BJ14"/>
      <c r="BK14"/>
      <c r="BL14"/>
      <c r="BM14"/>
      <c r="BN14"/>
      <c r="BO14" s="134"/>
      <c r="BP14"/>
    </row>
    <row r="15" spans="1:76" s="12" customFormat="1" ht="19.5" thickTop="1" x14ac:dyDescent="0.3">
      <c r="A15" s="134"/>
      <c r="B15" s="131"/>
      <c r="C15"/>
      <c r="D15"/>
      <c r="E15"/>
      <c r="F15"/>
      <c r="G15"/>
      <c r="H15"/>
      <c r="I15" s="20"/>
      <c r="J15" s="6"/>
      <c r="K15" s="6">
        <f>IF(L15-N15&gt;0,1,0)</f>
        <v>1</v>
      </c>
      <c r="L15" s="5">
        <v>25</v>
      </c>
      <c r="M15" s="5" t="s">
        <v>4</v>
      </c>
      <c r="N15" s="6">
        <v>13</v>
      </c>
      <c r="O15" s="7">
        <f>IF(N15-L15&gt;0,1,0)</f>
        <v>0</v>
      </c>
      <c r="P15" s="128"/>
      <c r="Q15" s="6"/>
      <c r="R15" s="6"/>
      <c r="S15" s="6"/>
      <c r="T15" s="7"/>
      <c r="U15" s="5"/>
      <c r="V15" s="6"/>
      <c r="W15" s="6"/>
      <c r="X15" s="6"/>
      <c r="Y15" s="5"/>
      <c r="Z15" s="6"/>
      <c r="AA15" s="6"/>
      <c r="AB15" s="6"/>
      <c r="AC15" s="119"/>
      <c r="AD15" s="6"/>
      <c r="AE15" s="6"/>
      <c r="AF15" s="6"/>
      <c r="AG15" s="6"/>
      <c r="AH15" s="183"/>
      <c r="AI15" s="183"/>
      <c r="AJ15" s="185"/>
      <c r="AK15" s="6"/>
      <c r="AL15" s="6"/>
      <c r="AM15" s="22"/>
      <c r="AN15" s="6"/>
      <c r="AO15" s="6"/>
      <c r="AP15" s="6"/>
      <c r="AQ15" s="6"/>
      <c r="AR15" s="5"/>
      <c r="AS15" s="4"/>
      <c r="AT15" s="6"/>
      <c r="AU15" s="6"/>
      <c r="AV15" s="5"/>
      <c r="AW15" s="6"/>
      <c r="AX15" s="6"/>
      <c r="AY15" s="4"/>
      <c r="AZ15" s="118"/>
      <c r="BA15" s="6"/>
      <c r="BB15" s="6">
        <f>IF(BC15-BE15&gt;0,1,0)</f>
        <v>1</v>
      </c>
      <c r="BC15" s="5">
        <v>25</v>
      </c>
      <c r="BD15" s="5" t="s">
        <v>4</v>
      </c>
      <c r="BE15" s="6">
        <v>14</v>
      </c>
      <c r="BF15" s="7">
        <f>IF(BE15-BC15&gt;0,1,0)</f>
        <v>0</v>
      </c>
      <c r="BG15" s="4"/>
      <c r="BH15" s="20"/>
      <c r="BI15"/>
      <c r="BJ15"/>
      <c r="BK15"/>
      <c r="BL15"/>
      <c r="BM15"/>
      <c r="BN15"/>
      <c r="BO15" s="134"/>
      <c r="BP15"/>
    </row>
    <row r="16" spans="1:76" s="12" customFormat="1" ht="19" x14ac:dyDescent="0.25">
      <c r="A16" s="134"/>
      <c r="B16" s="131"/>
      <c r="C16"/>
      <c r="D16"/>
      <c r="E16"/>
      <c r="F16"/>
      <c r="G16"/>
      <c r="H16"/>
      <c r="I16" s="31"/>
      <c r="J16" s="6"/>
      <c r="K16" s="6"/>
      <c r="L16" s="5"/>
      <c r="M16" s="5"/>
      <c r="N16" s="84"/>
      <c r="O16" s="7"/>
      <c r="P16" s="128"/>
      <c r="Q16" s="6"/>
      <c r="R16" s="5"/>
      <c r="S16" s="7"/>
      <c r="T16" s="7"/>
      <c r="U16" s="5"/>
      <c r="V16" s="29"/>
      <c r="W16" s="23"/>
      <c r="X16" s="23"/>
      <c r="Y16" s="28"/>
      <c r="Z16" s="23"/>
      <c r="AA16" s="23"/>
      <c r="AB16" s="23"/>
      <c r="AC16" s="119"/>
      <c r="AD16" s="6"/>
      <c r="AE16" s="6"/>
      <c r="AF16" s="6"/>
      <c r="AG16" s="6"/>
      <c r="AH16" s="183"/>
      <c r="AI16" s="183"/>
      <c r="AJ16" s="185"/>
      <c r="AK16" s="6"/>
      <c r="AL16" s="6"/>
      <c r="AM16" s="22"/>
      <c r="AN16" s="6"/>
      <c r="AO16" s="7"/>
      <c r="AP16" s="7"/>
      <c r="AQ16" s="7"/>
      <c r="AR16" s="5"/>
      <c r="AS16" s="5"/>
      <c r="AT16" s="7"/>
      <c r="AU16" s="6"/>
      <c r="AV16" s="5"/>
      <c r="AW16" s="23"/>
      <c r="AX16" s="23"/>
      <c r="AY16" s="23"/>
      <c r="AZ16" s="119"/>
      <c r="BA16" s="6"/>
      <c r="BB16" s="6"/>
      <c r="BC16" s="5"/>
      <c r="BD16" s="5"/>
      <c r="BE16" s="84"/>
      <c r="BF16" s="7"/>
      <c r="BG16" s="4"/>
      <c r="BH16" s="31"/>
      <c r="BI16"/>
      <c r="BJ16"/>
      <c r="BK16"/>
      <c r="BL16"/>
      <c r="BM16"/>
      <c r="BN16"/>
      <c r="BO16" s="134"/>
      <c r="BP16"/>
    </row>
    <row r="17" spans="1:68" s="12" customFormat="1" ht="19.5" thickBot="1" x14ac:dyDescent="0.25">
      <c r="A17" s="134"/>
      <c r="B17" s="130"/>
      <c r="C17" s="6"/>
      <c r="D17" s="6"/>
      <c r="E17" s="5"/>
      <c r="F17" s="6"/>
      <c r="G17" s="6"/>
      <c r="H17" s="4"/>
      <c r="I17" s="182" t="s">
        <v>36</v>
      </c>
      <c r="J17" s="110"/>
      <c r="K17" s="110"/>
      <c r="L17" s="110"/>
      <c r="M17" s="113"/>
      <c r="N17" s="110"/>
      <c r="O17" s="110"/>
      <c r="P17" s="129"/>
      <c r="Q17" s="6"/>
      <c r="R17" s="5"/>
      <c r="S17" s="7"/>
      <c r="T17" s="7"/>
      <c r="U17" s="5"/>
      <c r="V17" s="6"/>
      <c r="W17" s="6">
        <f>IF(X17-Z17&gt;0,1,0)</f>
        <v>1</v>
      </c>
      <c r="X17" s="5">
        <v>25</v>
      </c>
      <c r="Y17" s="5" t="s">
        <v>4</v>
      </c>
      <c r="Z17" s="6">
        <v>16</v>
      </c>
      <c r="AA17" s="7">
        <f>IF(Z17-X17&gt;0,1,0)</f>
        <v>0</v>
      </c>
      <c r="AB17" s="4"/>
      <c r="AC17" s="119"/>
      <c r="AD17" s="6"/>
      <c r="AE17" s="32"/>
      <c r="AF17" s="32"/>
      <c r="AG17" s="32"/>
      <c r="AH17" s="183"/>
      <c r="AI17" s="183"/>
      <c r="AJ17" s="185"/>
      <c r="AK17" s="32"/>
      <c r="AL17" s="32"/>
      <c r="AM17" s="22"/>
      <c r="AN17" s="6"/>
      <c r="AO17" s="6"/>
      <c r="AP17" s="6">
        <f>IF(AQ17-AS17&gt;0,1,0)</f>
        <v>1</v>
      </c>
      <c r="AQ17" s="5">
        <v>25</v>
      </c>
      <c r="AR17" s="5" t="s">
        <v>4</v>
      </c>
      <c r="AS17" s="6">
        <v>16</v>
      </c>
      <c r="AT17" s="7">
        <f>IF(AS17-AQ17&gt;0,1,0)</f>
        <v>0</v>
      </c>
      <c r="AU17" s="4"/>
      <c r="AV17" s="5"/>
      <c r="AW17" s="6"/>
      <c r="AX17" s="6"/>
      <c r="AY17" s="4"/>
      <c r="AZ17" s="119"/>
      <c r="BA17" s="110"/>
      <c r="BB17" s="110"/>
      <c r="BC17" s="110"/>
      <c r="BD17" s="113"/>
      <c r="BE17" s="110"/>
      <c r="BF17" s="110"/>
      <c r="BG17" s="114"/>
      <c r="BH17" s="182" t="s">
        <v>3</v>
      </c>
      <c r="BI17" s="6"/>
      <c r="BJ17" s="6"/>
      <c r="BK17" s="5"/>
      <c r="BL17" s="5"/>
      <c r="BM17" s="6"/>
      <c r="BN17" s="7"/>
      <c r="BO17" s="128"/>
      <c r="BP17"/>
    </row>
    <row r="18" spans="1:68" s="12" customFormat="1" ht="17.5" thickTop="1" thickBot="1" x14ac:dyDescent="0.3">
      <c r="A18" s="134"/>
      <c r="B18" s="130"/>
      <c r="C18" s="6"/>
      <c r="D18" s="5">
        <v>26</v>
      </c>
      <c r="E18" s="5" t="s">
        <v>75</v>
      </c>
      <c r="F18" s="6">
        <v>24</v>
      </c>
      <c r="G18" s="7"/>
      <c r="H18" s="4"/>
      <c r="I18" s="182"/>
      <c r="J18" s="23"/>
      <c r="K18" s="23"/>
      <c r="L18" s="23"/>
      <c r="M18" s="28"/>
      <c r="N18" s="29"/>
      <c r="O18" s="23"/>
      <c r="P18" s="30"/>
      <c r="Q18" s="6"/>
      <c r="R18" s="6"/>
      <c r="S18" s="6"/>
      <c r="T18" s="7"/>
      <c r="U18" s="5"/>
      <c r="V18" s="6">
        <f>SUM(W17:W19)</f>
        <v>2</v>
      </c>
      <c r="W18" s="6">
        <f>IF(X18-Z18&gt;0,1,0)</f>
        <v>1</v>
      </c>
      <c r="X18" s="5">
        <v>25</v>
      </c>
      <c r="Y18" s="5" t="s">
        <v>4</v>
      </c>
      <c r="Z18" s="6">
        <v>11</v>
      </c>
      <c r="AA18" s="7">
        <f>IF(Z18-X18&gt;0,1,0)</f>
        <v>0</v>
      </c>
      <c r="AB18" s="4">
        <f>SUM(AA17:AA19)</f>
        <v>0</v>
      </c>
      <c r="AC18" s="119"/>
      <c r="AD18" s="117"/>
      <c r="AE18" s="110"/>
      <c r="AF18" s="110"/>
      <c r="AG18" s="110"/>
      <c r="AH18" s="124"/>
      <c r="AI18" s="130"/>
      <c r="AJ18" s="24"/>
      <c r="AK18" s="24"/>
      <c r="AL18" s="24"/>
      <c r="AM18" s="43"/>
      <c r="AN18" s="6"/>
      <c r="AO18" s="4">
        <f>SUM(AP17:AP19)</f>
        <v>2</v>
      </c>
      <c r="AP18" s="6">
        <f>IF(AQ18-AS18&gt;0,1,0)</f>
        <v>1</v>
      </c>
      <c r="AQ18" s="5">
        <v>25</v>
      </c>
      <c r="AR18" s="5" t="s">
        <v>4</v>
      </c>
      <c r="AS18" s="6">
        <v>8</v>
      </c>
      <c r="AT18" s="7">
        <f>IF(AS18-AQ18&gt;0,1,0)</f>
        <v>0</v>
      </c>
      <c r="AU18" s="4">
        <f>SUM(AT17:AT19)</f>
        <v>0</v>
      </c>
      <c r="AV18" s="5"/>
      <c r="AW18" s="6"/>
      <c r="AX18" s="6"/>
      <c r="AY18" s="4"/>
      <c r="AZ18" s="6"/>
      <c r="BA18" s="23"/>
      <c r="BB18" s="23"/>
      <c r="BC18" s="23"/>
      <c r="BD18" s="28"/>
      <c r="BE18" s="23"/>
      <c r="BF18" s="23"/>
      <c r="BG18" s="30"/>
      <c r="BH18" s="182"/>
      <c r="BI18" s="6"/>
      <c r="BJ18" s="6"/>
      <c r="BK18" s="5">
        <v>25</v>
      </c>
      <c r="BL18" s="5" t="s">
        <v>75</v>
      </c>
      <c r="BM18" s="6">
        <v>21</v>
      </c>
      <c r="BN18" s="7"/>
      <c r="BO18" s="128"/>
      <c r="BP18"/>
    </row>
    <row r="19" spans="1:68" s="12" customFormat="1" ht="17" thickTop="1" x14ac:dyDescent="0.2">
      <c r="A19"/>
      <c r="B19" s="34">
        <v>2</v>
      </c>
      <c r="C19" s="6"/>
      <c r="D19" s="5">
        <v>25</v>
      </c>
      <c r="E19" s="5" t="s">
        <v>75</v>
      </c>
      <c r="F19" s="6">
        <v>16</v>
      </c>
      <c r="G19" s="7"/>
      <c r="H19" s="4">
        <v>0</v>
      </c>
      <c r="I19" s="182" t="s">
        <v>31</v>
      </c>
      <c r="J19" s="6"/>
      <c r="K19" s="6"/>
      <c r="L19" s="6"/>
      <c r="M19" s="5"/>
      <c r="N19" s="6"/>
      <c r="O19" s="6"/>
      <c r="P19" s="4"/>
      <c r="Q19" s="6"/>
      <c r="R19" s="6"/>
      <c r="S19" s="6"/>
      <c r="T19" s="7"/>
      <c r="U19" s="5"/>
      <c r="V19" s="6"/>
      <c r="W19" s="6">
        <f>IF(X19-Z19&gt;0,1,0)</f>
        <v>0</v>
      </c>
      <c r="X19" s="5"/>
      <c r="Y19" s="5" t="s">
        <v>4</v>
      </c>
      <c r="Z19" s="6"/>
      <c r="AA19" s="7">
        <f>IF(Z19-X19&gt;0,1,0)</f>
        <v>0</v>
      </c>
      <c r="AB19" s="4"/>
      <c r="AC19" s="22"/>
      <c r="AD19" s="6"/>
      <c r="AE19" s="6"/>
      <c r="AF19" s="6"/>
      <c r="AG19" s="6"/>
      <c r="AH19" s="6"/>
      <c r="AI19" s="73"/>
      <c r="AJ19" s="6"/>
      <c r="AK19" s="6"/>
      <c r="AL19" s="6"/>
      <c r="AM19" s="121"/>
      <c r="AN19" s="6"/>
      <c r="AO19" s="6"/>
      <c r="AP19" s="6">
        <f>IF(AQ19-AS19&gt;0,1,0)</f>
        <v>0</v>
      </c>
      <c r="AQ19" s="5"/>
      <c r="AR19" s="5" t="s">
        <v>4</v>
      </c>
      <c r="AS19" s="6"/>
      <c r="AT19" s="7">
        <f>IF(AS19-AQ19&gt;0,1,0)</f>
        <v>0</v>
      </c>
      <c r="AU19" s="4"/>
      <c r="AV19" s="5"/>
      <c r="AW19" s="6"/>
      <c r="AX19" s="6"/>
      <c r="AY19" s="4"/>
      <c r="AZ19" s="6"/>
      <c r="BA19" s="6"/>
      <c r="BB19" s="6"/>
      <c r="BC19" s="6"/>
      <c r="BD19" s="5"/>
      <c r="BE19" s="6"/>
      <c r="BF19" s="6"/>
      <c r="BG19" s="4"/>
      <c r="BH19" s="182" t="s">
        <v>69</v>
      </c>
      <c r="BI19" s="6">
        <v>2</v>
      </c>
      <c r="BJ19" s="6"/>
      <c r="BK19" s="5">
        <v>25</v>
      </c>
      <c r="BL19" s="5" t="s">
        <v>75</v>
      </c>
      <c r="BM19" s="6">
        <v>16</v>
      </c>
      <c r="BN19" s="7"/>
      <c r="BO19" s="21">
        <v>0</v>
      </c>
      <c r="BP19"/>
    </row>
    <row r="20" spans="1:68" s="12" customFormat="1" x14ac:dyDescent="0.25">
      <c r="A20"/>
      <c r="B20" s="34"/>
      <c r="C20" s="6"/>
      <c r="D20" s="5"/>
      <c r="E20" s="5" t="s">
        <v>75</v>
      </c>
      <c r="F20" s="6"/>
      <c r="G20" s="7"/>
      <c r="H20" s="4"/>
      <c r="I20" s="182"/>
      <c r="J20" s="73"/>
      <c r="K20" s="73"/>
      <c r="L20" s="73"/>
      <c r="M20" s="74"/>
      <c r="N20" s="73"/>
      <c r="O20" s="73"/>
      <c r="P20" s="85"/>
      <c r="Q20" s="6"/>
      <c r="R20" s="5"/>
      <c r="S20" s="5"/>
      <c r="T20" s="7"/>
      <c r="U20" s="5"/>
      <c r="V20" s="29"/>
      <c r="W20" s="23"/>
      <c r="X20" s="23"/>
      <c r="Y20" s="28"/>
      <c r="Z20" s="84"/>
      <c r="AA20" s="23"/>
      <c r="AB20" s="23"/>
      <c r="AC20" s="22"/>
      <c r="AD20" s="6"/>
      <c r="AE20" s="6"/>
      <c r="AF20" s="6">
        <f>IF(AG20-AI20&gt;0,1,0)</f>
        <v>1</v>
      </c>
      <c r="AG20" s="5">
        <v>25</v>
      </c>
      <c r="AH20" s="184" t="s">
        <v>4</v>
      </c>
      <c r="AI20" s="184"/>
      <c r="AJ20" s="5">
        <v>18</v>
      </c>
      <c r="AK20" s="7">
        <f>IF(AJ20-AG20&gt;0,1,0)</f>
        <v>0</v>
      </c>
      <c r="AL20" s="6"/>
      <c r="AM20" s="119"/>
      <c r="AN20" s="6"/>
      <c r="AO20" s="23"/>
      <c r="AP20" s="23"/>
      <c r="AQ20" s="23"/>
      <c r="AR20" s="28"/>
      <c r="AS20" s="84"/>
      <c r="AT20" s="5"/>
      <c r="AU20" s="5"/>
      <c r="AV20" s="5"/>
      <c r="AW20" s="23"/>
      <c r="AX20" s="23"/>
      <c r="AY20" s="23"/>
      <c r="AZ20" s="6"/>
      <c r="BA20" s="77"/>
      <c r="BB20" s="73"/>
      <c r="BC20" s="73"/>
      <c r="BD20" s="74"/>
      <c r="BE20" s="73"/>
      <c r="BF20" s="73"/>
      <c r="BG20" s="75"/>
      <c r="BH20" s="182"/>
      <c r="BI20" s="6"/>
      <c r="BJ20" s="6"/>
      <c r="BK20" s="5"/>
      <c r="BL20" s="5" t="s">
        <v>75</v>
      </c>
      <c r="BM20" s="6"/>
      <c r="BN20" s="7"/>
      <c r="BO20" s="21"/>
      <c r="BP20"/>
    </row>
    <row r="21" spans="1:68" s="12" customFormat="1" ht="19" x14ac:dyDescent="0.25">
      <c r="A21"/>
      <c r="B21" s="34"/>
      <c r="C21" s="6"/>
      <c r="D21" s="5"/>
      <c r="E21" s="5"/>
      <c r="F21" s="70"/>
      <c r="G21" s="7"/>
      <c r="H21" s="4"/>
      <c r="I21" s="16"/>
      <c r="J21" s="6"/>
      <c r="K21" s="6">
        <f>IF(L21-N21&gt;0,1,0)</f>
        <v>1</v>
      </c>
      <c r="L21" s="5">
        <v>25</v>
      </c>
      <c r="M21" s="5" t="s">
        <v>4</v>
      </c>
      <c r="N21" s="6">
        <v>20</v>
      </c>
      <c r="O21" s="7">
        <f>IF(N21-L21&gt;0,1,0)</f>
        <v>0</v>
      </c>
      <c r="P21" s="21"/>
      <c r="Q21" s="6"/>
      <c r="R21" s="6"/>
      <c r="S21" s="6"/>
      <c r="T21" s="7"/>
      <c r="U21" s="5"/>
      <c r="V21" s="6"/>
      <c r="W21" s="6"/>
      <c r="X21" s="4"/>
      <c r="Y21" s="5"/>
      <c r="Z21" s="6"/>
      <c r="AA21" s="6"/>
      <c r="AB21" s="6"/>
      <c r="AC21" s="22"/>
      <c r="AD21" s="6"/>
      <c r="AE21" s="6">
        <f>SUM(AF20:AF22)</f>
        <v>2</v>
      </c>
      <c r="AF21" s="6">
        <f>IF(AG21-AI21&gt;0,1,0)</f>
        <v>1</v>
      </c>
      <c r="AG21" s="5">
        <v>25</v>
      </c>
      <c r="AH21" s="184" t="s">
        <v>4</v>
      </c>
      <c r="AI21" s="184"/>
      <c r="AJ21" s="5">
        <v>17</v>
      </c>
      <c r="AK21" s="7">
        <f>IF(AJ21-AG21&gt;0,1,0)</f>
        <v>0</v>
      </c>
      <c r="AL21" s="4">
        <f>SUM(AK20:AK22)</f>
        <v>0</v>
      </c>
      <c r="AM21" s="119"/>
      <c r="AN21" s="6"/>
      <c r="AO21" s="6"/>
      <c r="AP21" s="6"/>
      <c r="AQ21" s="6"/>
      <c r="AR21" s="5"/>
      <c r="AS21" s="6"/>
      <c r="AT21" s="6"/>
      <c r="AU21" s="6"/>
      <c r="AV21" s="5"/>
      <c r="AW21" s="6"/>
      <c r="AX21" s="6"/>
      <c r="AY21" s="4"/>
      <c r="AZ21" s="6"/>
      <c r="BA21" s="34"/>
      <c r="BB21" s="6">
        <f>IF(BC21-BE21&gt;0,1,0)</f>
        <v>1</v>
      </c>
      <c r="BC21" s="5">
        <v>25</v>
      </c>
      <c r="BD21" s="5" t="s">
        <v>4</v>
      </c>
      <c r="BE21" s="6">
        <v>20</v>
      </c>
      <c r="BF21" s="7">
        <f>IF(BE21-BC21&gt;0,1,0)</f>
        <v>0</v>
      </c>
      <c r="BG21" s="4"/>
      <c r="BH21" s="16"/>
      <c r="BI21" s="6"/>
      <c r="BJ21" s="6"/>
      <c r="BK21" s="5"/>
      <c r="BL21" s="5"/>
      <c r="BM21" s="70"/>
      <c r="BN21" s="7"/>
      <c r="BO21" s="21"/>
      <c r="BP21"/>
    </row>
    <row r="22" spans="1:68" s="12" customFormat="1" ht="19.5" thickBot="1" x14ac:dyDescent="0.35">
      <c r="A22"/>
      <c r="B22" s="96"/>
      <c r="C22"/>
      <c r="D22"/>
      <c r="E22"/>
      <c r="F22"/>
      <c r="G22"/>
      <c r="H22"/>
      <c r="I22" s="20"/>
      <c r="J22" s="6">
        <f>SUM(K21:K23)</f>
        <v>2</v>
      </c>
      <c r="K22" s="6">
        <f>IF(L22-N22&gt;0,1,0)</f>
        <v>0</v>
      </c>
      <c r="L22" s="5">
        <v>23</v>
      </c>
      <c r="M22" s="5" t="s">
        <v>4</v>
      </c>
      <c r="N22" s="6">
        <v>25</v>
      </c>
      <c r="O22" s="7">
        <f>IF(N22-L22&gt;0,1,0)</f>
        <v>1</v>
      </c>
      <c r="P22" s="21">
        <f>SUM(O21:O23)</f>
        <v>1</v>
      </c>
      <c r="Q22" s="122"/>
      <c r="R22" s="110"/>
      <c r="S22" s="110"/>
      <c r="T22" s="112"/>
      <c r="U22" s="113"/>
      <c r="V22" s="110"/>
      <c r="W22" s="110"/>
      <c r="X22" s="114"/>
      <c r="Y22" s="113"/>
      <c r="Z22" s="6"/>
      <c r="AA22" s="6"/>
      <c r="AB22" s="6"/>
      <c r="AC22" s="22"/>
      <c r="AD22" s="6"/>
      <c r="AE22" s="6"/>
      <c r="AF22" s="6">
        <f>IF(AG22-AI22&gt;0,1,0)</f>
        <v>0</v>
      </c>
      <c r="AG22" s="5"/>
      <c r="AH22" s="184" t="s">
        <v>4</v>
      </c>
      <c r="AI22" s="184"/>
      <c r="AJ22" s="29"/>
      <c r="AK22" s="7">
        <f>IF(AJ22-AG22&gt;0,1,0)</f>
        <v>0</v>
      </c>
      <c r="AL22" s="6"/>
      <c r="AM22" s="119"/>
      <c r="AN22" s="6"/>
      <c r="AO22" s="6"/>
      <c r="AP22" s="6"/>
      <c r="AQ22" s="6"/>
      <c r="AR22" s="113"/>
      <c r="AS22" s="110"/>
      <c r="AT22" s="110"/>
      <c r="AU22" s="110"/>
      <c r="AV22" s="113"/>
      <c r="AW22" s="110"/>
      <c r="AX22" s="110"/>
      <c r="AY22" s="114"/>
      <c r="AZ22" s="127"/>
      <c r="BA22" s="34">
        <f>SUM(BB21:BB23)</f>
        <v>2</v>
      </c>
      <c r="BB22" s="6">
        <f>IF(BC22-BE22&gt;0,1,0)</f>
        <v>1</v>
      </c>
      <c r="BC22" s="5">
        <v>25</v>
      </c>
      <c r="BD22" s="5" t="s">
        <v>4</v>
      </c>
      <c r="BE22" s="6">
        <v>12</v>
      </c>
      <c r="BF22" s="7">
        <f>IF(BE22-BC22&gt;0,1,0)</f>
        <v>0</v>
      </c>
      <c r="BG22" s="4">
        <f>SUM(BF21:BF23)</f>
        <v>0</v>
      </c>
      <c r="BH22" s="20"/>
      <c r="BI22"/>
      <c r="BJ22"/>
      <c r="BK22"/>
      <c r="BL22"/>
      <c r="BM22"/>
      <c r="BN22"/>
      <c r="BO22" s="102"/>
      <c r="BP22"/>
    </row>
    <row r="23" spans="1:68" s="12" customFormat="1" ht="19.5" thickTop="1" x14ac:dyDescent="0.3">
      <c r="A23"/>
      <c r="B23" s="96"/>
      <c r="C23"/>
      <c r="D23"/>
      <c r="E23"/>
      <c r="F23"/>
      <c r="G23"/>
      <c r="H23"/>
      <c r="I23" s="20"/>
      <c r="J23" s="6"/>
      <c r="K23" s="6">
        <f>IF(L23-N23&gt;0,1,0)</f>
        <v>1</v>
      </c>
      <c r="L23" s="5">
        <v>25</v>
      </c>
      <c r="M23" s="5" t="s">
        <v>4</v>
      </c>
      <c r="N23" s="6">
        <v>12</v>
      </c>
      <c r="O23" s="7">
        <f>IF(N23-L23&gt;0,1,0)</f>
        <v>0</v>
      </c>
      <c r="P23" s="128"/>
      <c r="Q23" s="6"/>
      <c r="R23" s="6"/>
      <c r="S23" s="6"/>
      <c r="T23" s="7"/>
      <c r="U23" s="5"/>
      <c r="V23" s="6"/>
      <c r="W23" s="6"/>
      <c r="X23" s="4"/>
      <c r="Y23" s="81"/>
      <c r="Z23" s="34"/>
      <c r="AA23" s="6"/>
      <c r="AB23" s="6"/>
      <c r="AC23" s="22"/>
      <c r="AD23" s="23"/>
      <c r="AE23" s="23"/>
      <c r="AF23" s="23"/>
      <c r="AG23" s="23"/>
      <c r="AH23" s="23"/>
      <c r="AI23" s="23"/>
      <c r="AJ23" s="84"/>
      <c r="AK23" s="23"/>
      <c r="AL23" s="23"/>
      <c r="AM23" s="123"/>
      <c r="AN23" s="6"/>
      <c r="AO23" s="6"/>
      <c r="AP23" s="6"/>
      <c r="AQ23" s="22"/>
      <c r="AR23" s="68"/>
      <c r="AS23" s="6"/>
      <c r="AT23" s="6"/>
      <c r="AU23" s="6"/>
      <c r="AV23" s="5"/>
      <c r="AW23" s="6"/>
      <c r="AX23" s="6"/>
      <c r="AY23" s="4"/>
      <c r="AZ23" s="119"/>
      <c r="BA23" s="6"/>
      <c r="BB23" s="6">
        <f>IF(BC23-BE23&gt;0,1,0)</f>
        <v>0</v>
      </c>
      <c r="BC23" s="5"/>
      <c r="BD23" s="5" t="s">
        <v>4</v>
      </c>
      <c r="BE23" s="6"/>
      <c r="BF23" s="7">
        <f>IF(BE23-BC23&gt;0,1,0)</f>
        <v>0</v>
      </c>
      <c r="BG23" s="4"/>
      <c r="BH23" s="20"/>
      <c r="BI23"/>
      <c r="BJ23"/>
      <c r="BK23"/>
      <c r="BL23"/>
      <c r="BM23"/>
      <c r="BN23"/>
      <c r="BO23" s="102"/>
      <c r="BP23"/>
    </row>
    <row r="24" spans="1:68" s="12" customFormat="1" ht="19" x14ac:dyDescent="0.25">
      <c r="A24"/>
      <c r="B24" s="96"/>
      <c r="C24"/>
      <c r="D24"/>
      <c r="E24"/>
      <c r="F24"/>
      <c r="G24"/>
      <c r="H24"/>
      <c r="I24" s="16"/>
      <c r="J24" s="6"/>
      <c r="K24" s="6"/>
      <c r="L24" s="5"/>
      <c r="M24" s="5"/>
      <c r="N24" s="84"/>
      <c r="O24" s="7"/>
      <c r="P24" s="128"/>
      <c r="Q24" s="6"/>
      <c r="R24" s="6"/>
      <c r="S24" s="6"/>
      <c r="T24" s="7"/>
      <c r="U24" s="5"/>
      <c r="V24" s="6"/>
      <c r="W24" s="6"/>
      <c r="X24" s="4"/>
      <c r="Y24" s="5"/>
      <c r="Z24" s="34"/>
      <c r="AA24" s="6"/>
      <c r="AB24" s="6"/>
      <c r="AC24" s="22"/>
      <c r="AD24" s="6"/>
      <c r="AE24" s="6"/>
      <c r="AF24" s="6"/>
      <c r="AG24" s="6"/>
      <c r="AH24" s="6"/>
      <c r="AI24" s="6"/>
      <c r="AJ24" s="6"/>
      <c r="AK24" s="6"/>
      <c r="AL24" s="6"/>
      <c r="AM24" s="119"/>
      <c r="AN24" s="6"/>
      <c r="AO24" s="6"/>
      <c r="AP24" s="6"/>
      <c r="AQ24" s="22"/>
      <c r="AR24" s="5"/>
      <c r="AS24" s="6"/>
      <c r="AT24" s="6"/>
      <c r="AU24" s="6"/>
      <c r="AV24" s="5"/>
      <c r="AW24" s="6"/>
      <c r="AX24" s="6"/>
      <c r="AY24" s="4"/>
      <c r="AZ24" s="119"/>
      <c r="BA24" s="6"/>
      <c r="BB24" s="6"/>
      <c r="BC24" s="5"/>
      <c r="BD24" s="5"/>
      <c r="BE24" s="84"/>
      <c r="BF24" s="7"/>
      <c r="BG24" s="4"/>
      <c r="BH24" s="16"/>
      <c r="BI24"/>
      <c r="BJ24"/>
      <c r="BK24"/>
      <c r="BL24"/>
      <c r="BM24"/>
      <c r="BN24"/>
      <c r="BO24" s="102"/>
      <c r="BP24"/>
    </row>
    <row r="25" spans="1:68" s="12" customFormat="1" ht="17" thickBot="1" x14ac:dyDescent="0.25">
      <c r="A25"/>
      <c r="B25" s="96"/>
      <c r="C25"/>
      <c r="D25"/>
      <c r="E25"/>
      <c r="F25"/>
      <c r="G25"/>
      <c r="H25"/>
      <c r="I25" s="182" t="s">
        <v>0</v>
      </c>
      <c r="J25" s="110"/>
      <c r="K25" s="110"/>
      <c r="L25" s="110"/>
      <c r="M25" s="113"/>
      <c r="N25" s="110"/>
      <c r="O25" s="110"/>
      <c r="P25" s="129"/>
      <c r="Q25" s="6"/>
      <c r="R25" s="6"/>
      <c r="S25" s="6">
        <f>IF(T25-V25&gt;0,1,0)</f>
        <v>1</v>
      </c>
      <c r="T25" s="5">
        <v>25</v>
      </c>
      <c r="U25" s="5" t="s">
        <v>4</v>
      </c>
      <c r="V25" s="6">
        <v>21</v>
      </c>
      <c r="W25" s="7">
        <f>IF(V25-T25&gt;0,1,0)</f>
        <v>0</v>
      </c>
      <c r="X25" s="4"/>
      <c r="Y25" s="5"/>
      <c r="Z25" s="34"/>
      <c r="AA25" s="6"/>
      <c r="AB25" s="6"/>
      <c r="AC25" s="22"/>
      <c r="AD25" s="6"/>
      <c r="AE25" s="6"/>
      <c r="AF25" s="6"/>
      <c r="AG25" s="6"/>
      <c r="AH25" s="6"/>
      <c r="AI25" s="6"/>
      <c r="AJ25" s="6"/>
      <c r="AK25" s="6"/>
      <c r="AL25" s="6"/>
      <c r="AM25" s="119"/>
      <c r="AN25" s="6"/>
      <c r="AO25" s="6"/>
      <c r="AP25" s="6"/>
      <c r="AQ25" s="22"/>
      <c r="AR25" s="5"/>
      <c r="AS25" s="6"/>
      <c r="AT25" s="6">
        <f>IF(AU25-AW25&gt;0,1,0)</f>
        <v>1</v>
      </c>
      <c r="AU25" s="5">
        <v>25</v>
      </c>
      <c r="AV25" s="5" t="s">
        <v>4</v>
      </c>
      <c r="AW25" s="6">
        <v>14</v>
      </c>
      <c r="AX25" s="7">
        <f>IF(AW25-AU25&gt;0,1,0)</f>
        <v>0</v>
      </c>
      <c r="AY25" s="4"/>
      <c r="AZ25" s="119"/>
      <c r="BA25" s="117"/>
      <c r="BB25" s="110"/>
      <c r="BC25" s="110"/>
      <c r="BD25" s="113"/>
      <c r="BE25" s="110"/>
      <c r="BF25" s="110"/>
      <c r="BG25" s="114"/>
      <c r="BH25" s="182" t="s">
        <v>37</v>
      </c>
      <c r="BI25"/>
      <c r="BJ25"/>
      <c r="BK25"/>
      <c r="BL25"/>
      <c r="BM25"/>
      <c r="BN25"/>
      <c r="BO25" s="102"/>
      <c r="BP25"/>
    </row>
    <row r="26" spans="1:68" s="12" customFormat="1" ht="17.5" thickTop="1" thickBot="1" x14ac:dyDescent="0.3">
      <c r="A26"/>
      <c r="B26" s="96"/>
      <c r="C26"/>
      <c r="D26"/>
      <c r="E26"/>
      <c r="F26"/>
      <c r="G26"/>
      <c r="H26" s="71"/>
      <c r="I26" s="182"/>
      <c r="J26" s="23"/>
      <c r="K26" s="23"/>
      <c r="L26" s="23"/>
      <c r="M26" s="28"/>
      <c r="N26" s="29"/>
      <c r="O26" s="23"/>
      <c r="P26" s="30"/>
      <c r="Q26" s="6"/>
      <c r="R26" s="6">
        <f>SUM(S25:S27)</f>
        <v>2</v>
      </c>
      <c r="S26" s="6">
        <f>IF(T26-V26&gt;0,1,0)</f>
        <v>1</v>
      </c>
      <c r="T26" s="5">
        <v>25</v>
      </c>
      <c r="U26" s="5" t="s">
        <v>4</v>
      </c>
      <c r="V26" s="6">
        <v>14</v>
      </c>
      <c r="W26" s="7">
        <f>IF(V26-T26&gt;0,1,0)</f>
        <v>0</v>
      </c>
      <c r="X26" s="4">
        <f>SUM(W25:W27)</f>
        <v>0</v>
      </c>
      <c r="Y26" s="5"/>
      <c r="Z26" s="122"/>
      <c r="AA26" s="110"/>
      <c r="AB26" s="110"/>
      <c r="AC26" s="127"/>
      <c r="AD26" s="6"/>
      <c r="AE26" s="6"/>
      <c r="AF26" s="6"/>
      <c r="AG26" s="6"/>
      <c r="AH26" s="6"/>
      <c r="AI26" s="6"/>
      <c r="AJ26" s="6"/>
      <c r="AK26" s="6"/>
      <c r="AL26" s="6"/>
      <c r="AM26" s="119"/>
      <c r="AN26" s="110"/>
      <c r="AO26" s="110"/>
      <c r="AP26" s="110"/>
      <c r="AQ26" s="22"/>
      <c r="AR26" s="5"/>
      <c r="AS26" s="6">
        <f>SUM(AT25:AT27)</f>
        <v>2</v>
      </c>
      <c r="AT26" s="6">
        <f>IF(AU26-AW26&gt;0,1,0)</f>
        <v>1</v>
      </c>
      <c r="AU26" s="5">
        <v>25</v>
      </c>
      <c r="AV26" s="5" t="s">
        <v>4</v>
      </c>
      <c r="AW26" s="6">
        <v>13</v>
      </c>
      <c r="AX26" s="7">
        <f>IF(AW26-AU26&gt;0,1,0)</f>
        <v>0</v>
      </c>
      <c r="AY26" s="4">
        <f>SUM(AX25:AX27)</f>
        <v>0</v>
      </c>
      <c r="AZ26" s="6"/>
      <c r="BA26" s="23"/>
      <c r="BB26" s="23"/>
      <c r="BC26" s="23"/>
      <c r="BD26" s="28"/>
      <c r="BE26" s="23"/>
      <c r="BF26" s="23"/>
      <c r="BG26" s="30"/>
      <c r="BH26" s="182"/>
      <c r="BI26"/>
      <c r="BJ26"/>
      <c r="BK26"/>
      <c r="BL26"/>
      <c r="BM26"/>
      <c r="BN26"/>
      <c r="BO26" s="102"/>
      <c r="BP26"/>
    </row>
    <row r="27" spans="1:68" s="12" customFormat="1" ht="17" thickTop="1" x14ac:dyDescent="0.25">
      <c r="A27"/>
      <c r="B27" s="96"/>
      <c r="C27"/>
      <c r="D27"/>
      <c r="E27"/>
      <c r="F27"/>
      <c r="G27" s="2"/>
      <c r="H27" s="11"/>
      <c r="J27" s="6"/>
      <c r="K27" s="6"/>
      <c r="L27" s="6"/>
      <c r="M27" s="5"/>
      <c r="N27" s="6"/>
      <c r="O27" s="6"/>
      <c r="P27" s="4"/>
      <c r="Q27" s="6"/>
      <c r="R27" s="6"/>
      <c r="S27" s="6">
        <f>IF(T27-V27&gt;0,1,0)</f>
        <v>0</v>
      </c>
      <c r="T27" s="5"/>
      <c r="U27" s="5" t="s">
        <v>4</v>
      </c>
      <c r="V27" s="6"/>
      <c r="W27" s="7">
        <f>IF(V27-T27&gt;0,1,0)</f>
        <v>0</v>
      </c>
      <c r="X27" s="4"/>
      <c r="Y27" s="116"/>
      <c r="Z27" s="6"/>
      <c r="AA27" s="6"/>
      <c r="AB27" s="6"/>
      <c r="AC27" s="23"/>
      <c r="AD27" s="23"/>
      <c r="AE27" s="23"/>
      <c r="AF27" s="23"/>
      <c r="AG27" s="23"/>
      <c r="AH27" s="23"/>
      <c r="AI27" s="6"/>
      <c r="AJ27" s="6"/>
      <c r="AK27" s="6"/>
      <c r="AL27" s="6"/>
      <c r="AM27" s="6"/>
      <c r="AN27" s="6"/>
      <c r="AO27" s="6"/>
      <c r="AP27" s="6"/>
      <c r="AQ27" s="118"/>
      <c r="AR27" s="5"/>
      <c r="AS27" s="6"/>
      <c r="AT27" s="6">
        <f>IF(AU27-AW27&gt;0,1,0)</f>
        <v>0</v>
      </c>
      <c r="AU27" s="5"/>
      <c r="AV27" s="5" t="s">
        <v>4</v>
      </c>
      <c r="AW27" s="6"/>
      <c r="AX27" s="7">
        <f>IF(AW27-AU27&gt;0,1,0)</f>
        <v>0</v>
      </c>
      <c r="AY27" s="4"/>
      <c r="AZ27" s="6"/>
      <c r="BA27" s="6"/>
      <c r="BB27" s="6"/>
      <c r="BC27" s="6"/>
      <c r="BD27" s="5"/>
      <c r="BE27" s="6"/>
      <c r="BF27" s="6"/>
      <c r="BG27" s="4"/>
      <c r="BI27"/>
      <c r="BJ27"/>
      <c r="BK27"/>
      <c r="BL27"/>
      <c r="BM27"/>
      <c r="BN27"/>
      <c r="BO27" s="102"/>
      <c r="BP27"/>
    </row>
    <row r="28" spans="1:68" s="12" customFormat="1" x14ac:dyDescent="0.25">
      <c r="A28"/>
      <c r="B28" s="98"/>
      <c r="C28" s="103"/>
      <c r="D28" s="103"/>
      <c r="E28" s="103"/>
      <c r="F28" s="103"/>
      <c r="G28" s="99"/>
      <c r="H28" s="11"/>
      <c r="J28" s="6"/>
      <c r="K28" s="6"/>
      <c r="L28" s="6"/>
      <c r="M28" s="5"/>
      <c r="N28" s="6"/>
      <c r="O28" s="6"/>
      <c r="P28" s="4"/>
      <c r="Q28" s="6"/>
      <c r="R28" s="23"/>
      <c r="S28" s="23"/>
      <c r="T28" s="23"/>
      <c r="U28" s="28"/>
      <c r="V28" s="84"/>
      <c r="W28" s="23"/>
      <c r="X28" s="23"/>
      <c r="Y28" s="116"/>
      <c r="Z28" s="6"/>
      <c r="AA28" s="6"/>
      <c r="AB28" s="6"/>
      <c r="AC28" s="6"/>
      <c r="AD28" s="23"/>
      <c r="AE28" s="23"/>
      <c r="AF28" s="23"/>
      <c r="AG28" s="23"/>
      <c r="AH28" s="23"/>
      <c r="AI28" s="23"/>
      <c r="AJ28" s="29"/>
      <c r="AK28" s="23"/>
      <c r="AL28" s="6"/>
      <c r="AM28" s="6"/>
      <c r="AN28" s="6"/>
      <c r="AO28" s="6"/>
      <c r="AP28" s="6"/>
      <c r="AQ28" s="119"/>
      <c r="AR28" s="5"/>
      <c r="AS28" s="23"/>
      <c r="AT28" s="23"/>
      <c r="AU28" s="23"/>
      <c r="AV28" s="28"/>
      <c r="AW28" s="84"/>
      <c r="AX28" s="23"/>
      <c r="AY28" s="23"/>
      <c r="AZ28" s="6"/>
      <c r="BA28" s="6"/>
      <c r="BB28" s="6"/>
      <c r="BC28" s="6"/>
      <c r="BD28" s="5"/>
      <c r="BE28" s="6"/>
      <c r="BF28" s="6"/>
      <c r="BG28" s="4"/>
      <c r="BI28"/>
      <c r="BJ28" s="103"/>
      <c r="BK28" s="103"/>
      <c r="BL28" s="103"/>
      <c r="BM28" s="103"/>
      <c r="BN28" s="103"/>
      <c r="BO28" s="104"/>
      <c r="BP28"/>
    </row>
    <row r="29" spans="1:68" s="12" customFormat="1" ht="19" x14ac:dyDescent="0.25">
      <c r="A29"/>
      <c r="B29"/>
      <c r="C29"/>
      <c r="D29"/>
      <c r="E29"/>
      <c r="F29"/>
      <c r="G29" s="2"/>
      <c r="H29" s="11"/>
      <c r="I29" s="16"/>
      <c r="J29" s="6"/>
      <c r="K29" s="6"/>
      <c r="L29" s="5"/>
      <c r="M29" s="5"/>
      <c r="N29" s="6"/>
      <c r="O29" s="7"/>
      <c r="P29" s="4"/>
      <c r="Q29" s="6"/>
      <c r="R29" s="23"/>
      <c r="S29" s="23"/>
      <c r="T29" s="23"/>
      <c r="U29" s="28"/>
      <c r="V29" s="29"/>
      <c r="W29" s="23"/>
      <c r="X29" s="4"/>
      <c r="Y29" s="116"/>
      <c r="Z29" s="6"/>
      <c r="AA29" s="6"/>
      <c r="AB29" s="6"/>
      <c r="AC29" s="6"/>
      <c r="AD29" s="23"/>
      <c r="AE29" s="4"/>
      <c r="AF29" s="4"/>
      <c r="AG29" s="4"/>
      <c r="AH29" s="4"/>
      <c r="AI29" s="6"/>
      <c r="AJ29" s="6"/>
      <c r="AK29" s="6"/>
      <c r="AL29" s="6"/>
      <c r="AM29" s="6"/>
      <c r="AN29" s="6"/>
      <c r="AO29" s="6"/>
      <c r="AP29" s="6"/>
      <c r="AQ29" s="119"/>
      <c r="AR29" s="5"/>
      <c r="AS29" s="23"/>
      <c r="AT29" s="23"/>
      <c r="AU29" s="23"/>
      <c r="AV29" s="28"/>
      <c r="AW29" s="23"/>
      <c r="AX29" s="23"/>
      <c r="AY29" s="4"/>
      <c r="AZ29" s="6"/>
      <c r="BA29" s="6"/>
      <c r="BB29" s="6"/>
      <c r="BC29" s="5"/>
      <c r="BD29" s="5"/>
      <c r="BE29" s="6"/>
      <c r="BF29" s="7"/>
      <c r="BG29" s="4"/>
      <c r="BH29" s="16"/>
      <c r="BI29"/>
      <c r="BJ29"/>
      <c r="BK29"/>
      <c r="BL29"/>
      <c r="BM29"/>
      <c r="BN29"/>
      <c r="BO29"/>
      <c r="BP29"/>
    </row>
    <row r="30" spans="1:68" s="12" customFormat="1" ht="17" thickBot="1" x14ac:dyDescent="0.25">
      <c r="A30"/>
      <c r="B30"/>
      <c r="C30"/>
      <c r="D30"/>
      <c r="E30"/>
      <c r="F30"/>
      <c r="G30" s="2"/>
      <c r="H30" s="11"/>
      <c r="I30" s="182" t="s">
        <v>2</v>
      </c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2"/>
      <c r="U30" s="113"/>
      <c r="V30" s="110"/>
      <c r="W30" s="110"/>
      <c r="X30" s="114"/>
      <c r="Y30" s="126"/>
      <c r="Z30" s="6"/>
      <c r="AA30" s="6"/>
      <c r="AB30" s="202" t="s">
        <v>77</v>
      </c>
      <c r="AC30" s="202"/>
      <c r="AD30" s="202"/>
      <c r="AE30" s="202"/>
      <c r="AF30" s="6"/>
      <c r="AG30" s="5"/>
      <c r="AH30" s="184"/>
      <c r="AI30" s="184"/>
      <c r="AJ30" s="5"/>
      <c r="AK30" s="7"/>
      <c r="AL30" s="202" t="s">
        <v>76</v>
      </c>
      <c r="AM30" s="202"/>
      <c r="AN30" s="202"/>
      <c r="AO30" s="202"/>
      <c r="AP30" s="6"/>
      <c r="AQ30" s="119"/>
      <c r="AR30" s="113"/>
      <c r="AS30" s="110"/>
      <c r="AT30" s="110"/>
      <c r="AU30" s="110"/>
      <c r="AV30" s="113"/>
      <c r="AW30" s="110"/>
      <c r="AX30" s="110"/>
      <c r="AY30" s="114"/>
      <c r="AZ30" s="110"/>
      <c r="BA30" s="110"/>
      <c r="BB30" s="110"/>
      <c r="BC30" s="110"/>
      <c r="BD30" s="110"/>
      <c r="BE30" s="110"/>
      <c r="BF30" s="110"/>
      <c r="BG30" s="110"/>
      <c r="BH30" s="182" t="s">
        <v>30</v>
      </c>
      <c r="BI30"/>
      <c r="BJ30"/>
      <c r="BK30"/>
      <c r="BL30"/>
      <c r="BM30"/>
      <c r="BN30"/>
      <c r="BO30"/>
      <c r="BP30"/>
    </row>
    <row r="31" spans="1:68" s="12" customFormat="1" ht="17" thickTop="1" x14ac:dyDescent="0.25">
      <c r="A31"/>
      <c r="B31"/>
      <c r="C31"/>
      <c r="D31"/>
      <c r="E31"/>
      <c r="F31"/>
      <c r="G31" s="2"/>
      <c r="H31" s="11"/>
      <c r="I31" s="182"/>
      <c r="J31" s="6"/>
      <c r="K31" s="6"/>
      <c r="L31" s="5"/>
      <c r="M31" s="5"/>
      <c r="N31" s="6"/>
      <c r="O31" s="7"/>
      <c r="P31" s="4"/>
      <c r="Q31" s="6"/>
      <c r="R31" s="6"/>
      <c r="S31" s="6"/>
      <c r="T31" s="7"/>
      <c r="U31" s="5"/>
      <c r="V31" s="6"/>
      <c r="W31" s="6"/>
      <c r="X31" s="6"/>
      <c r="Y31" s="5"/>
      <c r="Z31" s="6"/>
      <c r="AA31" s="6"/>
      <c r="AB31" s="7"/>
      <c r="AC31" s="7"/>
      <c r="AD31" s="23"/>
      <c r="AE31" s="6"/>
      <c r="AF31" s="6"/>
      <c r="AG31" s="5"/>
      <c r="AH31" s="184"/>
      <c r="AI31" s="184"/>
      <c r="AJ31" s="5"/>
      <c r="AK31" s="7"/>
      <c r="AL31" s="4"/>
      <c r="AM31" s="4"/>
      <c r="AN31" s="5"/>
      <c r="AO31" s="6"/>
      <c r="AP31" s="6"/>
      <c r="AQ31" s="6"/>
      <c r="AR31" s="5"/>
      <c r="AS31" s="4"/>
      <c r="AT31" s="6"/>
      <c r="AU31" s="6"/>
      <c r="AV31" s="5"/>
      <c r="AW31" s="6"/>
      <c r="AX31" s="6"/>
      <c r="AY31" s="4"/>
      <c r="AZ31" s="6"/>
      <c r="BA31" s="6"/>
      <c r="BB31" s="6"/>
      <c r="BC31" s="6"/>
      <c r="BD31" s="6"/>
      <c r="BE31" s="6"/>
      <c r="BF31" s="6"/>
      <c r="BG31" s="6"/>
      <c r="BH31" s="182"/>
      <c r="BI31"/>
      <c r="BJ31"/>
      <c r="BK31"/>
      <c r="BL31"/>
      <c r="BM31"/>
      <c r="BN31"/>
      <c r="BO31"/>
      <c r="BP31"/>
    </row>
    <row r="32" spans="1:68" x14ac:dyDescent="0.25">
      <c r="AC32" s="137"/>
      <c r="AM32" s="137"/>
      <c r="AN32" s="142"/>
      <c r="BH32" s="9"/>
    </row>
    <row r="33" spans="26:60" ht="17" thickBot="1" x14ac:dyDescent="0.3">
      <c r="AC33" s="138"/>
      <c r="AD33" s="139"/>
      <c r="AE33" s="140"/>
      <c r="AF33" s="140"/>
      <c r="AG33" s="140"/>
      <c r="AM33" s="138"/>
      <c r="AN33" s="139"/>
      <c r="AO33" s="140"/>
      <c r="AP33" s="140"/>
      <c r="AQ33" s="140"/>
      <c r="BH33" s="9"/>
    </row>
    <row r="34" spans="26:60" ht="17" thickTop="1" x14ac:dyDescent="0.25">
      <c r="Z34" s="107"/>
      <c r="AA34" s="106"/>
      <c r="AB34" s="106"/>
      <c r="AC34" s="106"/>
      <c r="AG34" s="141"/>
      <c r="AJ34" s="108"/>
      <c r="AK34" s="106"/>
      <c r="AL34" s="106"/>
      <c r="AM34" s="106"/>
      <c r="AN34" s="142"/>
      <c r="AO34" s="142"/>
      <c r="AP34" s="142"/>
      <c r="AQ34" s="141"/>
      <c r="BH34" s="9"/>
    </row>
    <row r="35" spans="26:60" x14ac:dyDescent="0.25">
      <c r="Z35" s="105"/>
      <c r="AB35" s="33">
        <v>22</v>
      </c>
      <c r="AC35" s="195" t="s">
        <v>74</v>
      </c>
      <c r="AD35" s="195"/>
      <c r="AE35" s="33">
        <v>25</v>
      </c>
      <c r="AG35" s="137"/>
      <c r="AJ35" s="109"/>
      <c r="AL35" s="33">
        <v>23</v>
      </c>
      <c r="AM35" s="195" t="s">
        <v>74</v>
      </c>
      <c r="AN35" s="195"/>
      <c r="AO35" s="33">
        <v>25</v>
      </c>
      <c r="AQ35" s="137"/>
      <c r="BH35" s="9"/>
    </row>
    <row r="36" spans="26:60" x14ac:dyDescent="0.25">
      <c r="Z36" s="105">
        <v>0</v>
      </c>
      <c r="AB36" s="33">
        <v>17</v>
      </c>
      <c r="AC36" s="195" t="s">
        <v>74</v>
      </c>
      <c r="AD36" s="195"/>
      <c r="AE36" s="33">
        <v>25</v>
      </c>
      <c r="AG36" s="143">
        <v>2</v>
      </c>
      <c r="AJ36" s="109">
        <v>0</v>
      </c>
      <c r="AL36" s="33">
        <v>18</v>
      </c>
      <c r="AM36" s="195" t="s">
        <v>74</v>
      </c>
      <c r="AN36" s="195"/>
      <c r="AO36" s="33">
        <v>25</v>
      </c>
      <c r="AQ36" s="144">
        <v>2</v>
      </c>
      <c r="BH36" s="9"/>
    </row>
    <row r="37" spans="26:60" x14ac:dyDescent="0.25">
      <c r="Z37" s="105"/>
      <c r="AC37" s="195" t="s">
        <v>74</v>
      </c>
      <c r="AD37" s="195"/>
      <c r="AG37" s="137"/>
      <c r="AJ37" s="109"/>
      <c r="AM37" s="195" t="s">
        <v>74</v>
      </c>
      <c r="AN37" s="195"/>
      <c r="AQ37" s="137"/>
    </row>
    <row r="38" spans="26:60" x14ac:dyDescent="0.25">
      <c r="Z38" s="105"/>
      <c r="AG38" s="137"/>
      <c r="AJ38" s="109"/>
      <c r="AQ38" s="137"/>
    </row>
  </sheetData>
  <mergeCells count="34">
    <mergeCell ref="AM35:AN35"/>
    <mergeCell ref="AM36:AN36"/>
    <mergeCell ref="AM37:AN37"/>
    <mergeCell ref="AC35:AD35"/>
    <mergeCell ref="AC36:AD36"/>
    <mergeCell ref="AC37:AD37"/>
    <mergeCell ref="I30:I31"/>
    <mergeCell ref="AH30:AI30"/>
    <mergeCell ref="BH30:BH31"/>
    <mergeCell ref="AH31:AI31"/>
    <mergeCell ref="AL30:AO30"/>
    <mergeCell ref="AB30:AE30"/>
    <mergeCell ref="I25:I26"/>
    <mergeCell ref="BH25:BH26"/>
    <mergeCell ref="AF8:AN8"/>
    <mergeCell ref="AF9:AN9"/>
    <mergeCell ref="I11:I12"/>
    <mergeCell ref="AH11:AI17"/>
    <mergeCell ref="AJ11:AJ17"/>
    <mergeCell ref="BH11:BH12"/>
    <mergeCell ref="I17:I18"/>
    <mergeCell ref="BH17:BH18"/>
    <mergeCell ref="I19:I20"/>
    <mergeCell ref="BH19:BH20"/>
    <mergeCell ref="AH20:AI20"/>
    <mergeCell ref="AH21:AI21"/>
    <mergeCell ref="AH22:AI22"/>
    <mergeCell ref="AC8:AE8"/>
    <mergeCell ref="AF4:AN4"/>
    <mergeCell ref="AF5:AN5"/>
    <mergeCell ref="I6:I7"/>
    <mergeCell ref="AF6:AN6"/>
    <mergeCell ref="BH6:BH7"/>
    <mergeCell ref="AF7:AN7"/>
  </mergeCells>
  <phoneticPr fontId="1"/>
  <pageMargins left="0.7" right="0.7" top="0.75" bottom="0.75" header="0.3" footer="0.3"/>
  <pageSetup paperSize="9" scale="5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8684-915B-4882-A538-E17AA95CC008}">
  <sheetPr>
    <pageSetUpPr fitToPage="1"/>
  </sheetPr>
  <dimension ref="B1:CA56"/>
  <sheetViews>
    <sheetView topLeftCell="A75" workbookViewId="0">
      <selection activeCell="CA74" sqref="CA74"/>
    </sheetView>
  </sheetViews>
  <sheetFormatPr defaultColWidth="9" defaultRowHeight="11" x14ac:dyDescent="0.2"/>
  <cols>
    <col min="1" max="1" width="0.6328125" style="1" customWidth="1"/>
    <col min="2" max="2" width="8.36328125" style="40" customWidth="1"/>
    <col min="3" max="3" width="2.08984375" style="40" customWidth="1"/>
    <col min="4" max="4" width="1.453125" style="40" customWidth="1"/>
    <col min="5" max="5" width="0.7265625" style="40" customWidth="1"/>
    <col min="6" max="6" width="3.6328125" style="40" bestFit="1" customWidth="1"/>
    <col min="7" max="7" width="1.08984375" style="40" customWidth="1"/>
    <col min="8" max="8" width="3.6328125" style="40" bestFit="1" customWidth="1"/>
    <col min="9" max="9" width="0.7265625" style="45" customWidth="1"/>
    <col min="10" max="10" width="1.453125" style="40" customWidth="1"/>
    <col min="11" max="11" width="2.08984375" style="40" customWidth="1"/>
    <col min="12" max="12" width="1.453125" style="40" customWidth="1"/>
    <col min="13" max="13" width="0.7265625" style="40" customWidth="1"/>
    <col min="14" max="14" width="3.6328125" style="40" bestFit="1" customWidth="1"/>
    <col min="15" max="15" width="1.08984375" style="40" customWidth="1"/>
    <col min="16" max="16" width="3.6328125" style="40" bestFit="1" customWidth="1"/>
    <col min="17" max="17" width="0.7265625" style="40" customWidth="1"/>
    <col min="18" max="18" width="1.453125" style="40" customWidth="1"/>
    <col min="19" max="19" width="2.08984375" style="40" customWidth="1"/>
    <col min="20" max="20" width="1.453125" style="40" customWidth="1"/>
    <col min="21" max="21" width="0.7265625" style="40" customWidth="1"/>
    <col min="22" max="22" width="3.6328125" style="40" bestFit="1" customWidth="1"/>
    <col min="23" max="23" width="1.08984375" style="40" customWidth="1"/>
    <col min="24" max="24" width="3.6328125" style="40" bestFit="1" customWidth="1"/>
    <col min="25" max="25" width="0.7265625" style="40" customWidth="1"/>
    <col min="26" max="26" width="1.453125" style="40" customWidth="1"/>
    <col min="27" max="27" width="2.08984375" style="40" customWidth="1"/>
    <col min="28" max="28" width="1.453125" style="40" customWidth="1"/>
    <col min="29" max="29" width="0.7265625" style="40" customWidth="1"/>
    <col min="30" max="30" width="3.6328125" style="40" bestFit="1" customWidth="1"/>
    <col min="31" max="31" width="1.08984375" style="40" customWidth="1"/>
    <col min="32" max="32" width="3.6328125" style="40" bestFit="1" customWidth="1"/>
    <col min="33" max="33" width="0.7265625" style="40" customWidth="1"/>
    <col min="34" max="34" width="1.453125" style="40" customWidth="1"/>
    <col min="35" max="35" width="3.08984375" style="40" bestFit="1" customWidth="1"/>
    <col min="36" max="37" width="5" style="40" customWidth="1"/>
    <col min="38" max="38" width="8.26953125" style="40" hidden="1" customWidth="1"/>
    <col min="39" max="39" width="3.7265625" style="40" customWidth="1"/>
    <col min="40" max="40" width="2.08984375" style="40" customWidth="1"/>
    <col min="41" max="41" width="8.36328125" style="40" customWidth="1"/>
    <col min="42" max="42" width="2.08984375" style="40" customWidth="1"/>
    <col min="43" max="43" width="1.453125" style="40" customWidth="1"/>
    <col min="44" max="44" width="0.7265625" style="40" customWidth="1"/>
    <col min="45" max="45" width="3.6328125" style="40" bestFit="1" customWidth="1"/>
    <col min="46" max="46" width="1.08984375" style="40" customWidth="1"/>
    <col min="47" max="47" width="3.6328125" style="40" bestFit="1" customWidth="1"/>
    <col min="48" max="48" width="0.7265625" style="45" customWidth="1"/>
    <col min="49" max="49" width="1.453125" style="40" customWidth="1"/>
    <col min="50" max="50" width="2.08984375" style="40" customWidth="1"/>
    <col min="51" max="51" width="1.453125" style="40" customWidth="1"/>
    <col min="52" max="52" width="0.7265625" style="40" customWidth="1"/>
    <col min="53" max="53" width="3.6328125" style="40" bestFit="1" customWidth="1"/>
    <col min="54" max="54" width="1.08984375" style="40" customWidth="1"/>
    <col min="55" max="55" width="3.6328125" style="40" bestFit="1" customWidth="1"/>
    <col min="56" max="56" width="0.7265625" style="40" customWidth="1"/>
    <col min="57" max="57" width="1.453125" style="40" customWidth="1"/>
    <col min="58" max="58" width="2.08984375" style="40" customWidth="1"/>
    <col min="59" max="59" width="1.453125" style="40" customWidth="1"/>
    <col min="60" max="60" width="0.7265625" style="40" customWidth="1"/>
    <col min="61" max="61" width="3.6328125" style="40" bestFit="1" customWidth="1"/>
    <col min="62" max="62" width="1.08984375" style="40" customWidth="1"/>
    <col min="63" max="63" width="3.6328125" style="40" bestFit="1" customWidth="1"/>
    <col min="64" max="64" width="0.7265625" style="40" customWidth="1"/>
    <col min="65" max="65" width="1.453125" style="40" customWidth="1"/>
    <col min="66" max="66" width="2.08984375" style="40" customWidth="1"/>
    <col min="67" max="67" width="1.453125" style="40" customWidth="1"/>
    <col min="68" max="68" width="0.7265625" style="40" customWidth="1"/>
    <col min="69" max="69" width="3.6328125" style="40" bestFit="1" customWidth="1"/>
    <col min="70" max="70" width="1.08984375" style="40" customWidth="1"/>
    <col min="71" max="71" width="3.6328125" style="40" bestFit="1" customWidth="1"/>
    <col min="72" max="72" width="0.7265625" style="40" customWidth="1"/>
    <col min="73" max="73" width="1.453125" style="40" customWidth="1"/>
    <col min="74" max="74" width="3.08984375" style="40" bestFit="1" customWidth="1"/>
    <col min="75" max="76" width="5" style="40" customWidth="1"/>
    <col min="77" max="77" width="8.26953125" style="40" hidden="1" customWidth="1"/>
    <col min="78" max="78" width="3.7265625" style="40" customWidth="1"/>
    <col min="79" max="79" width="9" style="40"/>
    <col min="80" max="16384" width="9" style="1"/>
  </cols>
  <sheetData>
    <row r="1" spans="2:78" ht="21" x14ac:dyDescent="0.2">
      <c r="B1" s="44" t="s">
        <v>45</v>
      </c>
      <c r="BS1" s="46" t="s">
        <v>46</v>
      </c>
    </row>
    <row r="3" spans="2:78" ht="18" customHeight="1" x14ac:dyDescent="0.2">
      <c r="B3" s="46" t="s">
        <v>61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7"/>
      <c r="AO3" s="46" t="s">
        <v>62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7"/>
    </row>
    <row r="4" spans="2:78" ht="18" customHeight="1" x14ac:dyDescent="0.2">
      <c r="B4" s="48"/>
      <c r="C4" s="162" t="str">
        <f>B5</f>
        <v>NXSC BOARS</v>
      </c>
      <c r="D4" s="162"/>
      <c r="E4" s="162"/>
      <c r="F4" s="162"/>
      <c r="G4" s="162"/>
      <c r="H4" s="162"/>
      <c r="I4" s="162"/>
      <c r="J4" s="162"/>
      <c r="K4" s="163" t="str">
        <f>B8</f>
        <v>箕輪</v>
      </c>
      <c r="L4" s="162"/>
      <c r="M4" s="162"/>
      <c r="N4" s="162"/>
      <c r="O4" s="162"/>
      <c r="P4" s="162"/>
      <c r="Q4" s="162"/>
      <c r="R4" s="162"/>
      <c r="S4" s="163" t="str">
        <f>B11</f>
        <v>長峰</v>
      </c>
      <c r="T4" s="162"/>
      <c r="U4" s="162"/>
      <c r="V4" s="162"/>
      <c r="W4" s="162"/>
      <c r="X4" s="162"/>
      <c r="Y4" s="162"/>
      <c r="Z4" s="164"/>
      <c r="AA4" s="162" t="str">
        <f>B14</f>
        <v>飯田西</v>
      </c>
      <c r="AB4" s="162"/>
      <c r="AC4" s="162"/>
      <c r="AD4" s="162"/>
      <c r="AE4" s="162"/>
      <c r="AF4" s="162"/>
      <c r="AG4" s="162"/>
      <c r="AH4" s="162"/>
      <c r="AI4" s="49" t="s">
        <v>6</v>
      </c>
      <c r="AJ4" s="50" t="s">
        <v>7</v>
      </c>
      <c r="AK4" s="50" t="s">
        <v>8</v>
      </c>
      <c r="AL4" s="50" t="s">
        <v>9</v>
      </c>
      <c r="AM4" s="51" t="s">
        <v>10</v>
      </c>
      <c r="AO4" s="48"/>
      <c r="AP4" s="162" t="str">
        <f>AO5</f>
        <v>伊那</v>
      </c>
      <c r="AQ4" s="162"/>
      <c r="AR4" s="162"/>
      <c r="AS4" s="162"/>
      <c r="AT4" s="162"/>
      <c r="AU4" s="162"/>
      <c r="AV4" s="162"/>
      <c r="AW4" s="162"/>
      <c r="AX4" s="163" t="str">
        <f>AO8</f>
        <v>茅野北部</v>
      </c>
      <c r="AY4" s="162"/>
      <c r="AZ4" s="162"/>
      <c r="BA4" s="162"/>
      <c r="BB4" s="162"/>
      <c r="BC4" s="162"/>
      <c r="BD4" s="162"/>
      <c r="BE4" s="162"/>
      <c r="BF4" s="163" t="str">
        <f>AO11</f>
        <v>原</v>
      </c>
      <c r="BG4" s="162"/>
      <c r="BH4" s="162"/>
      <c r="BI4" s="162"/>
      <c r="BJ4" s="162"/>
      <c r="BK4" s="162"/>
      <c r="BL4" s="162"/>
      <c r="BM4" s="164"/>
      <c r="BN4" s="165" t="str">
        <f>AO14</f>
        <v>飯田ゼットユース</v>
      </c>
      <c r="BO4" s="166"/>
      <c r="BP4" s="166"/>
      <c r="BQ4" s="166"/>
      <c r="BR4" s="166"/>
      <c r="BS4" s="166"/>
      <c r="BT4" s="166"/>
      <c r="BU4" s="167"/>
      <c r="BV4" s="49" t="s">
        <v>6</v>
      </c>
      <c r="BW4" s="50" t="s">
        <v>7</v>
      </c>
      <c r="BX4" s="50" t="s">
        <v>8</v>
      </c>
      <c r="BY4" s="50" t="s">
        <v>9</v>
      </c>
      <c r="BZ4" s="51" t="s">
        <v>10</v>
      </c>
    </row>
    <row r="5" spans="2:78" ht="18" customHeight="1" x14ac:dyDescent="0.2">
      <c r="B5" s="145" t="s">
        <v>40</v>
      </c>
      <c r="C5" s="147"/>
      <c r="D5" s="148"/>
      <c r="E5" s="148"/>
      <c r="F5" s="148"/>
      <c r="G5" s="148"/>
      <c r="H5" s="148"/>
      <c r="I5" s="148"/>
      <c r="J5" s="148"/>
      <c r="K5" s="52"/>
      <c r="L5" s="39"/>
      <c r="M5" s="53">
        <f>IF(N5&gt;P5,1,0)</f>
        <v>1</v>
      </c>
      <c r="N5" s="54">
        <v>25</v>
      </c>
      <c r="O5" s="39" t="s">
        <v>4</v>
      </c>
      <c r="P5" s="54">
        <v>7</v>
      </c>
      <c r="Q5" s="53">
        <f>IF(P5&gt;N5,1,0)</f>
        <v>0</v>
      </c>
      <c r="R5" s="39"/>
      <c r="S5" s="52"/>
      <c r="T5" s="39"/>
      <c r="U5" s="53">
        <f t="shared" ref="U5:U10" si="0">IF(V5&gt;X5,1,0)</f>
        <v>1</v>
      </c>
      <c r="V5" s="54">
        <v>25</v>
      </c>
      <c r="W5" s="39" t="s">
        <v>4</v>
      </c>
      <c r="X5" s="54">
        <v>12</v>
      </c>
      <c r="Y5" s="53">
        <f t="shared" ref="Y5:Y10" si="1">IF(X5&gt;V5,1,0)</f>
        <v>0</v>
      </c>
      <c r="Z5" s="55"/>
      <c r="AA5" s="39"/>
      <c r="AB5" s="39"/>
      <c r="AC5" s="53">
        <f t="shared" ref="AC5:AC13" si="2">IF(AD5&gt;AF5,1,0)</f>
        <v>1</v>
      </c>
      <c r="AD5" s="54">
        <v>25</v>
      </c>
      <c r="AE5" s="39" t="s">
        <v>4</v>
      </c>
      <c r="AF5" s="54">
        <v>5</v>
      </c>
      <c r="AG5" s="53">
        <f t="shared" ref="AG5:AG13" si="3">IF(AF5&gt;AD5,1,0)</f>
        <v>0</v>
      </c>
      <c r="AH5" s="39"/>
      <c r="AI5" s="153">
        <f>COUNTIF(C5:AH7,"○")</f>
        <v>3</v>
      </c>
      <c r="AJ5" s="156">
        <f>4/4</f>
        <v>1</v>
      </c>
      <c r="AK5" s="156">
        <f>(SUM(F5:F7)+SUM(N5:N7)+SUM(V5:V7)+SUM(AD5:AD7))/(SUM(H5:H7)+SUM(P5:P7)+SUM(X5:X7)+SUM(AF5:AF7))</f>
        <v>2.5423728813559321</v>
      </c>
      <c r="AL5" s="153">
        <f>AI5*1000000+AJ5*1000+AK5</f>
        <v>3001002.5423728814</v>
      </c>
      <c r="AM5" s="159">
        <v>1</v>
      </c>
      <c r="AO5" s="145" t="s">
        <v>25</v>
      </c>
      <c r="AP5" s="147"/>
      <c r="AQ5" s="148"/>
      <c r="AR5" s="148"/>
      <c r="AS5" s="148"/>
      <c r="AT5" s="148"/>
      <c r="AU5" s="148"/>
      <c r="AV5" s="148"/>
      <c r="AW5" s="148"/>
      <c r="AX5" s="52"/>
      <c r="AY5" s="39"/>
      <c r="AZ5" s="53">
        <f>IF(BA5&gt;BC5,1,0)</f>
        <v>1</v>
      </c>
      <c r="BA5" s="54">
        <v>25</v>
      </c>
      <c r="BB5" s="39" t="s">
        <v>4</v>
      </c>
      <c r="BC5" s="54">
        <v>18</v>
      </c>
      <c r="BD5" s="53">
        <f>IF(BC5&gt;BA5,1,0)</f>
        <v>0</v>
      </c>
      <c r="BE5" s="39"/>
      <c r="BF5" s="52"/>
      <c r="BG5" s="39"/>
      <c r="BH5" s="53">
        <f t="shared" ref="BH5:BH10" si="4">IF(BI5&gt;BK5,1,0)</f>
        <v>0</v>
      </c>
      <c r="BI5" s="54"/>
      <c r="BJ5" s="39" t="s">
        <v>4</v>
      </c>
      <c r="BK5" s="54"/>
      <c r="BL5" s="53">
        <f t="shared" ref="BL5:BL10" si="5">IF(BK5&gt;BI5,1,0)</f>
        <v>0</v>
      </c>
      <c r="BM5" s="55"/>
      <c r="BN5" s="39"/>
      <c r="BO5" s="39"/>
      <c r="BP5" s="53">
        <f t="shared" ref="BP5:BP13" si="6">IF(BQ5&gt;BS5,1,0)</f>
        <v>1</v>
      </c>
      <c r="BQ5" s="54">
        <v>25</v>
      </c>
      <c r="BR5" s="39" t="s">
        <v>4</v>
      </c>
      <c r="BS5" s="54">
        <v>15</v>
      </c>
      <c r="BT5" s="53">
        <f t="shared" ref="BT5:BT13" si="7">IF(BS5&gt;BQ5,1,0)</f>
        <v>0</v>
      </c>
      <c r="BU5" s="39"/>
      <c r="BV5" s="153">
        <f>COUNTIF(AP5:BU7,"○")</f>
        <v>2</v>
      </c>
      <c r="BW5" s="156">
        <f>4/5</f>
        <v>0.8</v>
      </c>
      <c r="BX5" s="156">
        <f>(SUM(AS5:AS7)+SUM(BA5:BA7)+SUM(BI5:BI7)+SUM(BQ5:BQ7))/(SUM(AU5:AU7)+SUM(BC5:BC7)+SUM(BK5:BK7)+SUM(BS5:BS7))</f>
        <v>1.375</v>
      </c>
      <c r="BY5" s="153">
        <f>BV5*1000000+BW5*1000+BX5</f>
        <v>2000801.375</v>
      </c>
      <c r="BZ5" s="159">
        <v>1</v>
      </c>
    </row>
    <row r="6" spans="2:78" ht="18" customHeight="1" x14ac:dyDescent="0.2">
      <c r="B6" s="146"/>
      <c r="C6" s="149"/>
      <c r="D6" s="150"/>
      <c r="E6" s="150"/>
      <c r="F6" s="150"/>
      <c r="G6" s="150"/>
      <c r="H6" s="150"/>
      <c r="I6" s="150"/>
      <c r="J6" s="150"/>
      <c r="K6" s="56" t="str">
        <f>IF(N5="","",IF(L6=2,"○","×"))</f>
        <v>○</v>
      </c>
      <c r="L6" s="40">
        <f>SUM(M5:M7)</f>
        <v>2</v>
      </c>
      <c r="M6" s="45">
        <f>IF(N6&gt;P6,1,0)</f>
        <v>1</v>
      </c>
      <c r="N6" s="57">
        <v>25</v>
      </c>
      <c r="O6" s="40" t="s">
        <v>4</v>
      </c>
      <c r="P6" s="57">
        <v>11</v>
      </c>
      <c r="Q6" s="45">
        <f>IF(P6&gt;N6,1,0)</f>
        <v>0</v>
      </c>
      <c r="R6" s="40">
        <f>SUM(Q5:Q7)</f>
        <v>0</v>
      </c>
      <c r="S6" s="56" t="str">
        <f>IF(V5="","",IF(T6=2,"○","×"))</f>
        <v>○</v>
      </c>
      <c r="T6" s="40">
        <f>SUM(U5:U7)</f>
        <v>2</v>
      </c>
      <c r="U6" s="45">
        <f t="shared" si="0"/>
        <v>1</v>
      </c>
      <c r="V6" s="57">
        <v>25</v>
      </c>
      <c r="W6" s="40" t="s">
        <v>4</v>
      </c>
      <c r="X6" s="57">
        <v>18</v>
      </c>
      <c r="Y6" s="45">
        <f t="shared" si="1"/>
        <v>0</v>
      </c>
      <c r="Z6" s="58">
        <f>SUM(Y5:Y7)</f>
        <v>0</v>
      </c>
      <c r="AA6" s="40" t="str">
        <f>IF(AD5="","",IF(AB6=2,"○","×"))</f>
        <v>○</v>
      </c>
      <c r="AB6" s="40">
        <f>SUM(AC5:AC7)</f>
        <v>2</v>
      </c>
      <c r="AC6" s="45">
        <f t="shared" si="2"/>
        <v>1</v>
      </c>
      <c r="AD6" s="57">
        <v>25</v>
      </c>
      <c r="AE6" s="40" t="s">
        <v>4</v>
      </c>
      <c r="AF6" s="57">
        <v>6</v>
      </c>
      <c r="AG6" s="45">
        <f t="shared" si="3"/>
        <v>0</v>
      </c>
      <c r="AH6" s="40">
        <f>SUM(AG5:AG7)</f>
        <v>0</v>
      </c>
      <c r="AI6" s="154"/>
      <c r="AJ6" s="157"/>
      <c r="AK6" s="157"/>
      <c r="AL6" s="154"/>
      <c r="AM6" s="160"/>
      <c r="AO6" s="146"/>
      <c r="AP6" s="149"/>
      <c r="AQ6" s="150"/>
      <c r="AR6" s="150"/>
      <c r="AS6" s="150"/>
      <c r="AT6" s="150"/>
      <c r="AU6" s="150"/>
      <c r="AV6" s="150"/>
      <c r="AW6" s="150"/>
      <c r="AX6" s="56" t="str">
        <f>IF(BA5="","",IF(AY6=2,"○","×"))</f>
        <v>○</v>
      </c>
      <c r="AY6" s="40">
        <f>SUM(AZ5:AZ7)</f>
        <v>2</v>
      </c>
      <c r="AZ6" s="45">
        <f>IF(BA6&gt;BC6,1,0)</f>
        <v>0</v>
      </c>
      <c r="BA6" s="57">
        <v>21</v>
      </c>
      <c r="BB6" s="40" t="s">
        <v>4</v>
      </c>
      <c r="BC6" s="57">
        <v>25</v>
      </c>
      <c r="BD6" s="45">
        <f>IF(BC6&gt;BA6,1,0)</f>
        <v>1</v>
      </c>
      <c r="BE6" s="40">
        <f>SUM(BD5:BD7)</f>
        <v>1</v>
      </c>
      <c r="BF6" s="56" t="str">
        <f>IF(BI5="","",IF(BG6=2,"○","×"))</f>
        <v/>
      </c>
      <c r="BG6" s="40">
        <f>SUM(BH5:BH7)</f>
        <v>0</v>
      </c>
      <c r="BH6" s="45">
        <f t="shared" si="4"/>
        <v>0</v>
      </c>
      <c r="BI6" s="57"/>
      <c r="BJ6" s="40" t="s">
        <v>4</v>
      </c>
      <c r="BK6" s="57"/>
      <c r="BL6" s="45">
        <f t="shared" si="5"/>
        <v>0</v>
      </c>
      <c r="BM6" s="58">
        <f>SUM(BL5:BL7)</f>
        <v>0</v>
      </c>
      <c r="BN6" s="40" t="str">
        <f>IF(BQ5="","",IF(BO6=2,"○","×"))</f>
        <v>○</v>
      </c>
      <c r="BO6" s="40">
        <f>SUM(BP5:BP7)</f>
        <v>2</v>
      </c>
      <c r="BP6" s="45">
        <f t="shared" si="6"/>
        <v>1</v>
      </c>
      <c r="BQ6" s="57">
        <v>25</v>
      </c>
      <c r="BR6" s="40" t="s">
        <v>4</v>
      </c>
      <c r="BS6" s="57">
        <v>14</v>
      </c>
      <c r="BT6" s="45">
        <f t="shared" si="7"/>
        <v>0</v>
      </c>
      <c r="BU6" s="40">
        <f>SUM(BT5:BT7)</f>
        <v>0</v>
      </c>
      <c r="BV6" s="154"/>
      <c r="BW6" s="157"/>
      <c r="BX6" s="157"/>
      <c r="BY6" s="154"/>
      <c r="BZ6" s="160"/>
    </row>
    <row r="7" spans="2:78" ht="18" customHeight="1" x14ac:dyDescent="0.2">
      <c r="B7" s="146"/>
      <c r="C7" s="151"/>
      <c r="D7" s="152"/>
      <c r="E7" s="152"/>
      <c r="F7" s="152"/>
      <c r="G7" s="152"/>
      <c r="H7" s="152"/>
      <c r="I7" s="152"/>
      <c r="J7" s="152"/>
      <c r="K7" s="59"/>
      <c r="L7" s="41"/>
      <c r="M7" s="45">
        <f>IF(N7&gt;P7,1,0)</f>
        <v>0</v>
      </c>
      <c r="N7" s="60"/>
      <c r="O7" s="41" t="s">
        <v>4</v>
      </c>
      <c r="P7" s="60"/>
      <c r="Q7" s="45">
        <f>IF(P7&gt;N7,1,0)</f>
        <v>0</v>
      </c>
      <c r="R7" s="41"/>
      <c r="S7" s="59"/>
      <c r="T7" s="41"/>
      <c r="U7" s="61">
        <f t="shared" si="0"/>
        <v>0</v>
      </c>
      <c r="V7" s="60"/>
      <c r="W7" s="41" t="s">
        <v>4</v>
      </c>
      <c r="X7" s="60"/>
      <c r="Y7" s="61">
        <f t="shared" si="1"/>
        <v>0</v>
      </c>
      <c r="Z7" s="62"/>
      <c r="AA7" s="41"/>
      <c r="AB7" s="41"/>
      <c r="AC7" s="61">
        <f t="shared" si="2"/>
        <v>0</v>
      </c>
      <c r="AD7" s="60"/>
      <c r="AE7" s="41" t="s">
        <v>4</v>
      </c>
      <c r="AF7" s="60"/>
      <c r="AG7" s="61">
        <f t="shared" si="3"/>
        <v>0</v>
      </c>
      <c r="AH7" s="41"/>
      <c r="AI7" s="155"/>
      <c r="AJ7" s="158"/>
      <c r="AK7" s="158"/>
      <c r="AL7" s="155"/>
      <c r="AM7" s="161"/>
      <c r="AO7" s="146"/>
      <c r="AP7" s="151"/>
      <c r="AQ7" s="152"/>
      <c r="AR7" s="152"/>
      <c r="AS7" s="152"/>
      <c r="AT7" s="152"/>
      <c r="AU7" s="152"/>
      <c r="AV7" s="152"/>
      <c r="AW7" s="152"/>
      <c r="AX7" s="59"/>
      <c r="AY7" s="41"/>
      <c r="AZ7" s="45">
        <f>IF(BA7&gt;BC7,1,0)</f>
        <v>1</v>
      </c>
      <c r="BA7" s="60">
        <v>25</v>
      </c>
      <c r="BB7" s="41" t="s">
        <v>4</v>
      </c>
      <c r="BC7" s="60">
        <v>16</v>
      </c>
      <c r="BD7" s="45">
        <f>IF(BC7&gt;BA7,1,0)</f>
        <v>0</v>
      </c>
      <c r="BE7" s="41"/>
      <c r="BF7" s="59"/>
      <c r="BG7" s="41"/>
      <c r="BH7" s="61">
        <f t="shared" si="4"/>
        <v>0</v>
      </c>
      <c r="BI7" s="60"/>
      <c r="BJ7" s="41" t="s">
        <v>4</v>
      </c>
      <c r="BK7" s="60"/>
      <c r="BL7" s="61">
        <f t="shared" si="5"/>
        <v>0</v>
      </c>
      <c r="BM7" s="62"/>
      <c r="BN7" s="41"/>
      <c r="BO7" s="41"/>
      <c r="BP7" s="61">
        <f t="shared" si="6"/>
        <v>0</v>
      </c>
      <c r="BQ7" s="60"/>
      <c r="BR7" s="41" t="s">
        <v>4</v>
      </c>
      <c r="BS7" s="60"/>
      <c r="BT7" s="61">
        <f t="shared" si="7"/>
        <v>0</v>
      </c>
      <c r="BU7" s="41"/>
      <c r="BV7" s="155"/>
      <c r="BW7" s="158"/>
      <c r="BX7" s="158"/>
      <c r="BY7" s="155"/>
      <c r="BZ7" s="161"/>
    </row>
    <row r="8" spans="2:78" ht="18" customHeight="1" x14ac:dyDescent="0.2">
      <c r="B8" s="145" t="s">
        <v>38</v>
      </c>
      <c r="C8" s="39"/>
      <c r="D8" s="39"/>
      <c r="E8" s="39"/>
      <c r="F8" s="39">
        <f>IF(P5="","",P5)</f>
        <v>7</v>
      </c>
      <c r="G8" s="39" t="s">
        <v>4</v>
      </c>
      <c r="H8" s="39">
        <f>IF(N5="","",N5)</f>
        <v>25</v>
      </c>
      <c r="I8" s="53">
        <f>IF(H8&gt;F8,1,0)</f>
        <v>1</v>
      </c>
      <c r="J8" s="39"/>
      <c r="K8" s="147"/>
      <c r="L8" s="148"/>
      <c r="M8" s="148"/>
      <c r="N8" s="148"/>
      <c r="O8" s="148"/>
      <c r="P8" s="148"/>
      <c r="Q8" s="148"/>
      <c r="R8" s="148"/>
      <c r="S8" s="52"/>
      <c r="T8" s="39"/>
      <c r="U8" s="53">
        <f t="shared" si="0"/>
        <v>1</v>
      </c>
      <c r="V8" s="54">
        <v>25</v>
      </c>
      <c r="W8" s="39" t="s">
        <v>4</v>
      </c>
      <c r="X8" s="54">
        <v>20</v>
      </c>
      <c r="Y8" s="53">
        <f t="shared" si="1"/>
        <v>0</v>
      </c>
      <c r="Z8" s="55"/>
      <c r="AA8" s="39"/>
      <c r="AB8" s="39"/>
      <c r="AC8" s="53">
        <f t="shared" si="2"/>
        <v>0</v>
      </c>
      <c r="AD8" s="54"/>
      <c r="AE8" s="39" t="s">
        <v>4</v>
      </c>
      <c r="AF8" s="54"/>
      <c r="AG8" s="53">
        <f t="shared" si="3"/>
        <v>0</v>
      </c>
      <c r="AH8" s="39"/>
      <c r="AI8" s="153">
        <f>COUNTIF(C8:AH10,"○")</f>
        <v>0</v>
      </c>
      <c r="AJ8" s="156">
        <f>2/5</f>
        <v>0.4</v>
      </c>
      <c r="AK8" s="156">
        <f>(SUM(F8:F10)+SUM(N8:N10)+SUM(V8:V10)+SUM(AD8:AD10))/(SUM(H8:H10)+SUM(P8:P10)+SUM(X8:X10)+SUM(AF8:AF10))</f>
        <v>0.72499999999999998</v>
      </c>
      <c r="AL8" s="153">
        <f>AI8*1000000+AJ8*1000+AK8</f>
        <v>400.72500000000002</v>
      </c>
      <c r="AM8" s="159">
        <v>3</v>
      </c>
      <c r="AO8" s="145" t="s">
        <v>35</v>
      </c>
      <c r="AP8" s="39"/>
      <c r="AQ8" s="39"/>
      <c r="AR8" s="39"/>
      <c r="AS8" s="39">
        <f>IF(BC5="","",BC5)</f>
        <v>18</v>
      </c>
      <c r="AT8" s="39" t="s">
        <v>4</v>
      </c>
      <c r="AU8" s="39">
        <f>IF(BA5="","",BA5)</f>
        <v>25</v>
      </c>
      <c r="AV8" s="53">
        <f>IF(AU8&gt;AS8,1,0)</f>
        <v>1</v>
      </c>
      <c r="AW8" s="39"/>
      <c r="AX8" s="147"/>
      <c r="AY8" s="148"/>
      <c r="AZ8" s="148"/>
      <c r="BA8" s="148"/>
      <c r="BB8" s="148"/>
      <c r="BC8" s="148"/>
      <c r="BD8" s="148"/>
      <c r="BE8" s="148"/>
      <c r="BF8" s="52"/>
      <c r="BG8" s="39"/>
      <c r="BH8" s="53">
        <f t="shared" si="4"/>
        <v>1</v>
      </c>
      <c r="BI8" s="54">
        <v>25</v>
      </c>
      <c r="BJ8" s="39" t="s">
        <v>4</v>
      </c>
      <c r="BK8" s="54">
        <v>23</v>
      </c>
      <c r="BL8" s="53">
        <f t="shared" si="5"/>
        <v>0</v>
      </c>
      <c r="BM8" s="55"/>
      <c r="BN8" s="39"/>
      <c r="BO8" s="39"/>
      <c r="BP8" s="53">
        <f t="shared" si="6"/>
        <v>0</v>
      </c>
      <c r="BQ8" s="54"/>
      <c r="BR8" s="39" t="s">
        <v>4</v>
      </c>
      <c r="BS8" s="54"/>
      <c r="BT8" s="53">
        <f t="shared" si="7"/>
        <v>0</v>
      </c>
      <c r="BU8" s="39"/>
      <c r="BV8" s="153">
        <f>COUNTIF(AP8:BU10,"○")</f>
        <v>1</v>
      </c>
      <c r="BW8" s="156">
        <f>3/5</f>
        <v>0.6</v>
      </c>
      <c r="BX8" s="156">
        <f>(SUM(AS8:AS10)+SUM(BA8:BA10)+SUM(BI8:BI10)+SUM(BQ8:BQ10))/(SUM(AU8:AU10)+SUM(BC8:BC10)+SUM(BK8:BK10)+SUM(BS8:BS10))</f>
        <v>0.93333333333333335</v>
      </c>
      <c r="BY8" s="153">
        <f>BV8*1000000+BW8*1000+BX8</f>
        <v>1000600.9333333333</v>
      </c>
      <c r="BZ8" s="159">
        <v>2</v>
      </c>
    </row>
    <row r="9" spans="2:78" ht="18" customHeight="1" x14ac:dyDescent="0.2">
      <c r="B9" s="146"/>
      <c r="C9" s="40" t="str">
        <f>IF(K6="○","×","○")</f>
        <v>×</v>
      </c>
      <c r="D9" s="40">
        <f>R6</f>
        <v>0</v>
      </c>
      <c r="F9" s="40">
        <f>IF(P6="","",P6)</f>
        <v>11</v>
      </c>
      <c r="G9" s="40" t="s">
        <v>4</v>
      </c>
      <c r="H9" s="40">
        <f>IF(N6="","",N6)</f>
        <v>25</v>
      </c>
      <c r="I9" s="45">
        <f t="shared" ref="I9:I16" si="8">IF(H9&gt;F9,1,0)</f>
        <v>1</v>
      </c>
      <c r="J9" s="40">
        <f>L6</f>
        <v>2</v>
      </c>
      <c r="K9" s="149"/>
      <c r="L9" s="150"/>
      <c r="M9" s="150"/>
      <c r="N9" s="150"/>
      <c r="O9" s="150"/>
      <c r="P9" s="150"/>
      <c r="Q9" s="150"/>
      <c r="R9" s="150"/>
      <c r="S9" s="56" t="str">
        <f>IF(V8="","",IF(T9=2,"○","×"))</f>
        <v>×</v>
      </c>
      <c r="T9" s="40">
        <f>SUM(U8:U10)</f>
        <v>1</v>
      </c>
      <c r="U9" s="45">
        <f t="shared" si="0"/>
        <v>0</v>
      </c>
      <c r="V9" s="57">
        <v>21</v>
      </c>
      <c r="W9" s="40" t="s">
        <v>4</v>
      </c>
      <c r="X9" s="57">
        <v>25</v>
      </c>
      <c r="Y9" s="45">
        <f t="shared" si="1"/>
        <v>1</v>
      </c>
      <c r="Z9" s="58">
        <f>SUM(Y8:Y10)</f>
        <v>2</v>
      </c>
      <c r="AA9" s="40" t="str">
        <f>IF(AD8="","",IF(AB9=2,"○","×"))</f>
        <v/>
      </c>
      <c r="AB9" s="40">
        <f>SUM(AC8:AC10)</f>
        <v>0</v>
      </c>
      <c r="AC9" s="45">
        <f t="shared" si="2"/>
        <v>0</v>
      </c>
      <c r="AD9" s="57"/>
      <c r="AE9" s="40" t="s">
        <v>4</v>
      </c>
      <c r="AF9" s="57"/>
      <c r="AG9" s="45">
        <f t="shared" si="3"/>
        <v>0</v>
      </c>
      <c r="AH9" s="40">
        <f>SUM(AG8:AG10)</f>
        <v>0</v>
      </c>
      <c r="AI9" s="154"/>
      <c r="AJ9" s="157"/>
      <c r="AK9" s="157"/>
      <c r="AL9" s="154"/>
      <c r="AM9" s="160"/>
      <c r="AO9" s="146"/>
      <c r="AP9" s="40" t="str">
        <f>IF(AX6="○","×","○")</f>
        <v>×</v>
      </c>
      <c r="AQ9" s="40">
        <f>BE6</f>
        <v>1</v>
      </c>
      <c r="AS9" s="40">
        <f>IF(BC6="","",BC6)</f>
        <v>25</v>
      </c>
      <c r="AT9" s="40" t="s">
        <v>4</v>
      </c>
      <c r="AU9" s="40">
        <f>IF(BA6="","",BA6)</f>
        <v>21</v>
      </c>
      <c r="AV9" s="45">
        <f t="shared" ref="AV9:AV16" si="9">IF(AU9&gt;AS9,1,0)</f>
        <v>0</v>
      </c>
      <c r="AW9" s="40">
        <f>AY6</f>
        <v>2</v>
      </c>
      <c r="AX9" s="149"/>
      <c r="AY9" s="150"/>
      <c r="AZ9" s="150"/>
      <c r="BA9" s="150"/>
      <c r="BB9" s="150"/>
      <c r="BC9" s="150"/>
      <c r="BD9" s="150"/>
      <c r="BE9" s="150"/>
      <c r="BF9" s="56" t="str">
        <f>IF(BI8="","",IF(BG9=2,"○","×"))</f>
        <v>○</v>
      </c>
      <c r="BG9" s="40">
        <f>SUM(BH8:BH10)</f>
        <v>2</v>
      </c>
      <c r="BH9" s="45">
        <f t="shared" si="4"/>
        <v>1</v>
      </c>
      <c r="BI9" s="57">
        <v>28</v>
      </c>
      <c r="BJ9" s="40" t="s">
        <v>4</v>
      </c>
      <c r="BK9" s="57">
        <v>26</v>
      </c>
      <c r="BL9" s="45">
        <f t="shared" si="5"/>
        <v>0</v>
      </c>
      <c r="BM9" s="58">
        <f>SUM(BL8:BL10)</f>
        <v>0</v>
      </c>
      <c r="BN9" s="40" t="str">
        <f>IF(BQ8="","",IF(BO9=2,"○","×"))</f>
        <v/>
      </c>
      <c r="BO9" s="40">
        <f>SUM(BP8:BP10)</f>
        <v>0</v>
      </c>
      <c r="BP9" s="45">
        <f t="shared" si="6"/>
        <v>0</v>
      </c>
      <c r="BQ9" s="57"/>
      <c r="BR9" s="40" t="s">
        <v>4</v>
      </c>
      <c r="BS9" s="57"/>
      <c r="BT9" s="45">
        <f t="shared" si="7"/>
        <v>0</v>
      </c>
      <c r="BU9" s="40">
        <f>SUM(BT8:BT10)</f>
        <v>0</v>
      </c>
      <c r="BV9" s="154"/>
      <c r="BW9" s="157"/>
      <c r="BX9" s="157"/>
      <c r="BY9" s="154"/>
      <c r="BZ9" s="160"/>
    </row>
    <row r="10" spans="2:78" ht="18" customHeight="1" x14ac:dyDescent="0.2">
      <c r="B10" s="146"/>
      <c r="C10" s="41"/>
      <c r="D10" s="41"/>
      <c r="E10" s="41"/>
      <c r="F10" s="41" t="str">
        <f>IF(P7="","",P7)</f>
        <v/>
      </c>
      <c r="G10" s="41" t="s">
        <v>4</v>
      </c>
      <c r="H10" s="41" t="str">
        <f>IF(N7="","",N7)</f>
        <v/>
      </c>
      <c r="I10" s="45">
        <f t="shared" si="8"/>
        <v>0</v>
      </c>
      <c r="J10" s="41"/>
      <c r="K10" s="151"/>
      <c r="L10" s="152"/>
      <c r="M10" s="152"/>
      <c r="N10" s="152"/>
      <c r="O10" s="152"/>
      <c r="P10" s="152"/>
      <c r="Q10" s="152"/>
      <c r="R10" s="152"/>
      <c r="S10" s="59"/>
      <c r="T10" s="41"/>
      <c r="U10" s="61">
        <f t="shared" si="0"/>
        <v>0</v>
      </c>
      <c r="V10" s="60">
        <v>23</v>
      </c>
      <c r="W10" s="41" t="s">
        <v>4</v>
      </c>
      <c r="X10" s="60">
        <v>25</v>
      </c>
      <c r="Y10" s="61">
        <f t="shared" si="1"/>
        <v>1</v>
      </c>
      <c r="Z10" s="62"/>
      <c r="AA10" s="41"/>
      <c r="AB10" s="41"/>
      <c r="AC10" s="61">
        <f t="shared" si="2"/>
        <v>0</v>
      </c>
      <c r="AD10" s="60"/>
      <c r="AE10" s="41" t="s">
        <v>4</v>
      </c>
      <c r="AF10" s="60"/>
      <c r="AG10" s="61">
        <f t="shared" si="3"/>
        <v>0</v>
      </c>
      <c r="AH10" s="41"/>
      <c r="AI10" s="155"/>
      <c r="AJ10" s="158"/>
      <c r="AK10" s="158"/>
      <c r="AL10" s="155"/>
      <c r="AM10" s="161"/>
      <c r="AO10" s="146"/>
      <c r="AP10" s="41"/>
      <c r="AQ10" s="41"/>
      <c r="AR10" s="41"/>
      <c r="AS10" s="41">
        <f>IF(BC7="","",BC7)</f>
        <v>16</v>
      </c>
      <c r="AT10" s="41" t="s">
        <v>4</v>
      </c>
      <c r="AU10" s="41">
        <f>IF(BA7="","",BA7)</f>
        <v>25</v>
      </c>
      <c r="AV10" s="45">
        <f t="shared" si="9"/>
        <v>1</v>
      </c>
      <c r="AW10" s="41"/>
      <c r="AX10" s="151"/>
      <c r="AY10" s="152"/>
      <c r="AZ10" s="152"/>
      <c r="BA10" s="152"/>
      <c r="BB10" s="152"/>
      <c r="BC10" s="152"/>
      <c r="BD10" s="152"/>
      <c r="BE10" s="152"/>
      <c r="BF10" s="59"/>
      <c r="BG10" s="41"/>
      <c r="BH10" s="61">
        <f t="shared" si="4"/>
        <v>0</v>
      </c>
      <c r="BI10" s="60"/>
      <c r="BJ10" s="41" t="s">
        <v>4</v>
      </c>
      <c r="BK10" s="60"/>
      <c r="BL10" s="61">
        <f t="shared" si="5"/>
        <v>0</v>
      </c>
      <c r="BM10" s="62"/>
      <c r="BN10" s="41"/>
      <c r="BO10" s="41"/>
      <c r="BP10" s="61">
        <f t="shared" si="6"/>
        <v>0</v>
      </c>
      <c r="BQ10" s="60"/>
      <c r="BR10" s="41" t="s">
        <v>4</v>
      </c>
      <c r="BS10" s="60"/>
      <c r="BT10" s="61">
        <f t="shared" si="7"/>
        <v>0</v>
      </c>
      <c r="BU10" s="41"/>
      <c r="BV10" s="155"/>
      <c r="BW10" s="158"/>
      <c r="BX10" s="158"/>
      <c r="BY10" s="155"/>
      <c r="BZ10" s="161"/>
    </row>
    <row r="11" spans="2:78" ht="18" customHeight="1" x14ac:dyDescent="0.2">
      <c r="B11" s="145" t="s">
        <v>34</v>
      </c>
      <c r="C11" s="39"/>
      <c r="D11" s="39"/>
      <c r="E11" s="39"/>
      <c r="F11" s="40">
        <f>IF(X5="","",X5)</f>
        <v>12</v>
      </c>
      <c r="G11" s="39" t="s">
        <v>4</v>
      </c>
      <c r="H11" s="40">
        <f>IF(V5="","",V5)</f>
        <v>25</v>
      </c>
      <c r="I11" s="45">
        <f t="shared" si="8"/>
        <v>1</v>
      </c>
      <c r="J11" s="39"/>
      <c r="K11" s="52"/>
      <c r="L11" s="39"/>
      <c r="M11" s="39"/>
      <c r="N11" s="39">
        <f>IF(X8="","",X8)</f>
        <v>20</v>
      </c>
      <c r="O11" s="39" t="s">
        <v>4</v>
      </c>
      <c r="P11" s="40">
        <f>IF(V8="","",V8)</f>
        <v>25</v>
      </c>
      <c r="Q11" s="53">
        <f t="shared" ref="Q11:Q16" si="10">IF(P11&gt;N11,1,0)</f>
        <v>1</v>
      </c>
      <c r="R11" s="39"/>
      <c r="S11" s="147"/>
      <c r="T11" s="148"/>
      <c r="U11" s="148"/>
      <c r="V11" s="148"/>
      <c r="W11" s="148"/>
      <c r="X11" s="148"/>
      <c r="Y11" s="148"/>
      <c r="Z11" s="169"/>
      <c r="AA11" s="39"/>
      <c r="AB11" s="39"/>
      <c r="AC11" s="53">
        <f t="shared" si="2"/>
        <v>1</v>
      </c>
      <c r="AD11" s="54">
        <v>25</v>
      </c>
      <c r="AE11" s="39" t="s">
        <v>4</v>
      </c>
      <c r="AF11" s="54">
        <v>14</v>
      </c>
      <c r="AG11" s="53">
        <f t="shared" si="3"/>
        <v>0</v>
      </c>
      <c r="AH11" s="39"/>
      <c r="AI11" s="153">
        <f>COUNTIF(C11:AH13,"○")</f>
        <v>2</v>
      </c>
      <c r="AJ11" s="156">
        <f>3/5</f>
        <v>0.6</v>
      </c>
      <c r="AK11" s="156">
        <f>(SUM(F11:F13)+SUM(N11:N13)+SUM(V11:V13)+SUM(AD11:AD13))/(SUM(H11:H13)+SUM(P11:P13)+SUM(X11:X13)+SUM(AF11:AF13))</f>
        <v>1.048951048951049</v>
      </c>
      <c r="AL11" s="153">
        <f>AI11*1000000+AJ11*1000+AK11</f>
        <v>2000601.0489510489</v>
      </c>
      <c r="AM11" s="159">
        <v>2</v>
      </c>
      <c r="AO11" s="145" t="s">
        <v>29</v>
      </c>
      <c r="AP11" s="39"/>
      <c r="AQ11" s="39"/>
      <c r="AR11" s="39"/>
      <c r="AS11" s="40" t="str">
        <f>IF(BK5="","",BK5)</f>
        <v/>
      </c>
      <c r="AT11" s="39" t="s">
        <v>4</v>
      </c>
      <c r="AU11" s="40" t="str">
        <f>IF(BI5="","",BI5)</f>
        <v/>
      </c>
      <c r="AV11" s="45">
        <f t="shared" si="9"/>
        <v>0</v>
      </c>
      <c r="AW11" s="39"/>
      <c r="AX11" s="52"/>
      <c r="AY11" s="39"/>
      <c r="AZ11" s="39"/>
      <c r="BA11" s="39">
        <f>IF(BK8="","",BK8)</f>
        <v>23</v>
      </c>
      <c r="BB11" s="39" t="s">
        <v>4</v>
      </c>
      <c r="BC11" s="40">
        <f>IF(BI8="","",BI8)</f>
        <v>25</v>
      </c>
      <c r="BD11" s="53">
        <f t="shared" ref="BD11:BD16" si="11">IF(BC11&gt;BA11,1,0)</f>
        <v>1</v>
      </c>
      <c r="BE11" s="39"/>
      <c r="BF11" s="147"/>
      <c r="BG11" s="148"/>
      <c r="BH11" s="148"/>
      <c r="BI11" s="148"/>
      <c r="BJ11" s="148"/>
      <c r="BK11" s="148"/>
      <c r="BL11" s="148"/>
      <c r="BM11" s="169"/>
      <c r="BN11" s="39"/>
      <c r="BO11" s="39"/>
      <c r="BP11" s="53">
        <f t="shared" si="6"/>
        <v>1</v>
      </c>
      <c r="BQ11" s="54">
        <v>25</v>
      </c>
      <c r="BR11" s="39" t="s">
        <v>4</v>
      </c>
      <c r="BS11" s="54">
        <v>22</v>
      </c>
      <c r="BT11" s="53">
        <f t="shared" si="7"/>
        <v>0</v>
      </c>
      <c r="BU11" s="39"/>
      <c r="BV11" s="153">
        <f>COUNTIF(AP11:BU13,"○")</f>
        <v>1</v>
      </c>
      <c r="BW11" s="156">
        <f>2/4</f>
        <v>0.5</v>
      </c>
      <c r="BX11" s="156">
        <f>(SUM(AS11:AS13)+SUM(BA11:BA13)+SUM(BI11:BI13)+SUM(BQ11:BQ13))/(SUM(AU11:AU13)+SUM(BC11:BC13)+SUM(BK11:BK13)+SUM(BS11:BS13))</f>
        <v>1.01</v>
      </c>
      <c r="BY11" s="153">
        <f>BV11*1000000+BW11*1000+BX11</f>
        <v>1000501.01</v>
      </c>
      <c r="BZ11" s="159">
        <v>3</v>
      </c>
    </row>
    <row r="12" spans="2:78" ht="18" customHeight="1" x14ac:dyDescent="0.2">
      <c r="B12" s="146"/>
      <c r="C12" s="40" t="s">
        <v>65</v>
      </c>
      <c r="D12" s="40">
        <f>Z6</f>
        <v>0</v>
      </c>
      <c r="F12" s="40">
        <f>IF(X6="","",X6)</f>
        <v>18</v>
      </c>
      <c r="G12" s="40" t="s">
        <v>4</v>
      </c>
      <c r="H12" s="40">
        <f>IF(V6="","",V6)</f>
        <v>25</v>
      </c>
      <c r="I12" s="45">
        <f t="shared" si="8"/>
        <v>1</v>
      </c>
      <c r="J12" s="40">
        <f>T6</f>
        <v>2</v>
      </c>
      <c r="K12" s="56" t="str">
        <f>IF(S9="○","×","○")</f>
        <v>○</v>
      </c>
      <c r="L12" s="40">
        <f>Z9</f>
        <v>2</v>
      </c>
      <c r="N12" s="40">
        <f>IF(X9="","",X9)</f>
        <v>25</v>
      </c>
      <c r="O12" s="40" t="s">
        <v>4</v>
      </c>
      <c r="P12" s="40">
        <f>IF(V9="","",V9)</f>
        <v>21</v>
      </c>
      <c r="Q12" s="45">
        <f t="shared" si="10"/>
        <v>0</v>
      </c>
      <c r="R12" s="40">
        <f>T9</f>
        <v>1</v>
      </c>
      <c r="S12" s="149"/>
      <c r="T12" s="150"/>
      <c r="U12" s="150"/>
      <c r="V12" s="150"/>
      <c r="W12" s="150"/>
      <c r="X12" s="150"/>
      <c r="Y12" s="150"/>
      <c r="Z12" s="170"/>
      <c r="AA12" s="40" t="str">
        <f>IF(AD11="","",IF(AB12=2,"○","×"))</f>
        <v>○</v>
      </c>
      <c r="AB12" s="40">
        <f>SUM(AC11:AC13)</f>
        <v>2</v>
      </c>
      <c r="AC12" s="45">
        <f t="shared" si="2"/>
        <v>1</v>
      </c>
      <c r="AD12" s="57">
        <v>25</v>
      </c>
      <c r="AE12" s="40" t="s">
        <v>4</v>
      </c>
      <c r="AF12" s="57">
        <v>10</v>
      </c>
      <c r="AG12" s="45">
        <f t="shared" si="3"/>
        <v>0</v>
      </c>
      <c r="AH12" s="40">
        <f>SUM(AG11:AG13)</f>
        <v>0</v>
      </c>
      <c r="AI12" s="154"/>
      <c r="AJ12" s="157"/>
      <c r="AK12" s="157"/>
      <c r="AL12" s="154"/>
      <c r="AM12" s="160"/>
      <c r="AO12" s="146"/>
      <c r="AQ12" s="40">
        <f>BM6</f>
        <v>0</v>
      </c>
      <c r="AS12" s="40" t="str">
        <f>IF(BK6="","",BK6)</f>
        <v/>
      </c>
      <c r="AT12" s="40" t="s">
        <v>4</v>
      </c>
      <c r="AU12" s="40" t="str">
        <f>IF(BI6="","",BI6)</f>
        <v/>
      </c>
      <c r="AV12" s="45">
        <f t="shared" si="9"/>
        <v>0</v>
      </c>
      <c r="AW12" s="40">
        <f>BG6</f>
        <v>0</v>
      </c>
      <c r="AX12" s="56" t="str">
        <f>IF(BF9="○","×","○")</f>
        <v>×</v>
      </c>
      <c r="AY12" s="40">
        <f>BM9</f>
        <v>0</v>
      </c>
      <c r="BA12" s="40">
        <f>IF(BK9="","",BK9)</f>
        <v>26</v>
      </c>
      <c r="BB12" s="40" t="s">
        <v>4</v>
      </c>
      <c r="BC12" s="40">
        <f>IF(BI9="","",BI9)</f>
        <v>28</v>
      </c>
      <c r="BD12" s="45">
        <f t="shared" si="11"/>
        <v>1</v>
      </c>
      <c r="BE12" s="40">
        <f>BG9</f>
        <v>2</v>
      </c>
      <c r="BF12" s="149"/>
      <c r="BG12" s="150"/>
      <c r="BH12" s="150"/>
      <c r="BI12" s="150"/>
      <c r="BJ12" s="150"/>
      <c r="BK12" s="150"/>
      <c r="BL12" s="150"/>
      <c r="BM12" s="170"/>
      <c r="BN12" s="40" t="str">
        <f>IF(BQ11="","",IF(BO12=2,"○","×"))</f>
        <v>○</v>
      </c>
      <c r="BO12" s="40">
        <f>SUM(BP11:BP13)</f>
        <v>2</v>
      </c>
      <c r="BP12" s="45">
        <f t="shared" si="6"/>
        <v>1</v>
      </c>
      <c r="BQ12" s="57">
        <v>27</v>
      </c>
      <c r="BR12" s="40" t="s">
        <v>4</v>
      </c>
      <c r="BS12" s="57">
        <v>25</v>
      </c>
      <c r="BT12" s="45">
        <f t="shared" si="7"/>
        <v>0</v>
      </c>
      <c r="BU12" s="40">
        <f>SUM(BT11:BT13)</f>
        <v>0</v>
      </c>
      <c r="BV12" s="154"/>
      <c r="BW12" s="157"/>
      <c r="BX12" s="157"/>
      <c r="BY12" s="154"/>
      <c r="BZ12" s="160"/>
    </row>
    <row r="13" spans="2:78" ht="18" customHeight="1" x14ac:dyDescent="0.2">
      <c r="B13" s="168"/>
      <c r="C13" s="41"/>
      <c r="D13" s="41"/>
      <c r="E13" s="41"/>
      <c r="F13" s="41" t="str">
        <f>IF(X7="","",X7)</f>
        <v/>
      </c>
      <c r="G13" s="41" t="s">
        <v>4</v>
      </c>
      <c r="H13" s="41" t="str">
        <f>IF(V7="","",V7)</f>
        <v/>
      </c>
      <c r="I13" s="45">
        <f t="shared" si="8"/>
        <v>0</v>
      </c>
      <c r="J13" s="41"/>
      <c r="K13" s="59"/>
      <c r="L13" s="41"/>
      <c r="M13" s="41"/>
      <c r="N13" s="41">
        <f>IF(X10="","",X10)</f>
        <v>25</v>
      </c>
      <c r="O13" s="41" t="s">
        <v>4</v>
      </c>
      <c r="P13" s="41">
        <f>IF(V10="","",V10)</f>
        <v>23</v>
      </c>
      <c r="Q13" s="61">
        <f t="shared" si="10"/>
        <v>0</v>
      </c>
      <c r="R13" s="41"/>
      <c r="S13" s="151"/>
      <c r="T13" s="152"/>
      <c r="U13" s="152"/>
      <c r="V13" s="152"/>
      <c r="W13" s="152"/>
      <c r="X13" s="152"/>
      <c r="Y13" s="152"/>
      <c r="Z13" s="171"/>
      <c r="AA13" s="41"/>
      <c r="AB13" s="41"/>
      <c r="AC13" s="61">
        <f t="shared" si="2"/>
        <v>0</v>
      </c>
      <c r="AD13" s="60"/>
      <c r="AE13" s="41" t="s">
        <v>4</v>
      </c>
      <c r="AF13" s="60"/>
      <c r="AG13" s="61">
        <f t="shared" si="3"/>
        <v>0</v>
      </c>
      <c r="AH13" s="41"/>
      <c r="AI13" s="155"/>
      <c r="AJ13" s="158"/>
      <c r="AK13" s="158"/>
      <c r="AL13" s="155"/>
      <c r="AM13" s="161"/>
      <c r="AO13" s="168"/>
      <c r="AP13" s="41"/>
      <c r="AQ13" s="41"/>
      <c r="AR13" s="41"/>
      <c r="AS13" s="41" t="str">
        <f>IF(BK7="","",BK7)</f>
        <v/>
      </c>
      <c r="AT13" s="41" t="s">
        <v>4</v>
      </c>
      <c r="AU13" s="41" t="str">
        <f>IF(BI7="","",BI7)</f>
        <v/>
      </c>
      <c r="AV13" s="45">
        <f t="shared" si="9"/>
        <v>0</v>
      </c>
      <c r="AW13" s="41"/>
      <c r="AX13" s="59"/>
      <c r="AY13" s="41"/>
      <c r="AZ13" s="41"/>
      <c r="BA13" s="41" t="str">
        <f>IF(BK10="","",BK10)</f>
        <v/>
      </c>
      <c r="BB13" s="41" t="s">
        <v>4</v>
      </c>
      <c r="BC13" s="41" t="str">
        <f>IF(BI10="","",BI10)</f>
        <v/>
      </c>
      <c r="BD13" s="61">
        <f t="shared" si="11"/>
        <v>0</v>
      </c>
      <c r="BE13" s="41"/>
      <c r="BF13" s="151"/>
      <c r="BG13" s="152"/>
      <c r="BH13" s="152"/>
      <c r="BI13" s="152"/>
      <c r="BJ13" s="152"/>
      <c r="BK13" s="152"/>
      <c r="BL13" s="152"/>
      <c r="BM13" s="171"/>
      <c r="BN13" s="41"/>
      <c r="BO13" s="41"/>
      <c r="BP13" s="61">
        <f t="shared" si="6"/>
        <v>0</v>
      </c>
      <c r="BQ13" s="60"/>
      <c r="BR13" s="41" t="s">
        <v>4</v>
      </c>
      <c r="BS13" s="60"/>
      <c r="BT13" s="61">
        <f t="shared" si="7"/>
        <v>0</v>
      </c>
      <c r="BU13" s="41"/>
      <c r="BV13" s="155"/>
      <c r="BW13" s="158"/>
      <c r="BX13" s="158"/>
      <c r="BY13" s="155"/>
      <c r="BZ13" s="161"/>
    </row>
    <row r="14" spans="2:78" ht="18" customHeight="1" x14ac:dyDescent="0.2">
      <c r="B14" s="145" t="s">
        <v>42</v>
      </c>
      <c r="C14" s="39"/>
      <c r="D14" s="39"/>
      <c r="E14" s="39"/>
      <c r="F14" s="40">
        <f>IF(AF5="","",AF5)</f>
        <v>5</v>
      </c>
      <c r="G14" s="39" t="s">
        <v>4</v>
      </c>
      <c r="H14" s="40">
        <f>IF(AD5="","",AD5)</f>
        <v>25</v>
      </c>
      <c r="I14" s="45">
        <f t="shared" si="8"/>
        <v>1</v>
      </c>
      <c r="J14" s="39"/>
      <c r="K14" s="52"/>
      <c r="L14" s="39"/>
      <c r="M14" s="39"/>
      <c r="N14" s="39" t="str">
        <f>IF(AF8="","",AF8)</f>
        <v/>
      </c>
      <c r="O14" s="39" t="s">
        <v>4</v>
      </c>
      <c r="P14" s="39" t="str">
        <f>IF(AD8="","",AD8)</f>
        <v/>
      </c>
      <c r="Q14" s="53">
        <f t="shared" si="10"/>
        <v>0</v>
      </c>
      <c r="R14" s="39"/>
      <c r="S14" s="52"/>
      <c r="T14" s="39"/>
      <c r="U14" s="39"/>
      <c r="V14" s="39">
        <f>IF(AF11="","",AF11)</f>
        <v>14</v>
      </c>
      <c r="W14" s="39" t="s">
        <v>4</v>
      </c>
      <c r="X14" s="39">
        <f>IF(AD11="","",AD11)</f>
        <v>25</v>
      </c>
      <c r="Y14" s="53">
        <f>IF(X14&gt;V14,1,0)</f>
        <v>1</v>
      </c>
      <c r="Z14" s="55"/>
      <c r="AA14" s="148"/>
      <c r="AB14" s="148"/>
      <c r="AC14" s="148"/>
      <c r="AD14" s="148"/>
      <c r="AE14" s="148"/>
      <c r="AF14" s="148"/>
      <c r="AG14" s="148"/>
      <c r="AH14" s="148"/>
      <c r="AI14" s="153">
        <f>COUNTIF(C14:AH16,"○")</f>
        <v>0</v>
      </c>
      <c r="AJ14" s="156">
        <f>0/4</f>
        <v>0</v>
      </c>
      <c r="AK14" s="156">
        <f>(SUM(F14:F16)+SUM(N14:N16)+SUM(V14:V16)+SUM(AD14:AD16))/(SUM(H14:H16)+SUM(P14:P16)+SUM(X14:X16)+SUM(AF14:AF16))</f>
        <v>0.35</v>
      </c>
      <c r="AL14" s="153">
        <f>AI14*1000000+AJ14*1000+AK14</f>
        <v>0.35</v>
      </c>
      <c r="AM14" s="159">
        <v>4</v>
      </c>
      <c r="AO14" s="145" t="s">
        <v>49</v>
      </c>
      <c r="AP14" s="39"/>
      <c r="AQ14" s="39"/>
      <c r="AR14" s="39"/>
      <c r="AS14" s="40">
        <f>IF(BS5="","",BS5)</f>
        <v>15</v>
      </c>
      <c r="AT14" s="39" t="s">
        <v>4</v>
      </c>
      <c r="AU14" s="40">
        <f>IF(BQ5="","",BQ5)</f>
        <v>25</v>
      </c>
      <c r="AV14" s="45">
        <f t="shared" si="9"/>
        <v>1</v>
      </c>
      <c r="AW14" s="39"/>
      <c r="AX14" s="52"/>
      <c r="AY14" s="39"/>
      <c r="AZ14" s="39"/>
      <c r="BA14" s="39" t="str">
        <f>IF(BS8="","",BS8)</f>
        <v/>
      </c>
      <c r="BB14" s="39" t="s">
        <v>4</v>
      </c>
      <c r="BC14" s="39" t="str">
        <f>IF(BQ8="","",BQ8)</f>
        <v/>
      </c>
      <c r="BD14" s="53">
        <f t="shared" si="11"/>
        <v>0</v>
      </c>
      <c r="BE14" s="39"/>
      <c r="BF14" s="52"/>
      <c r="BG14" s="39"/>
      <c r="BH14" s="39"/>
      <c r="BI14" s="39">
        <f>IF(BS11="","",BS11)</f>
        <v>22</v>
      </c>
      <c r="BJ14" s="39" t="s">
        <v>4</v>
      </c>
      <c r="BK14" s="39">
        <f>IF(BQ11="","",BQ11)</f>
        <v>25</v>
      </c>
      <c r="BL14" s="53">
        <f>IF(BK14&gt;BI14,1,0)</f>
        <v>1</v>
      </c>
      <c r="BM14" s="55"/>
      <c r="BN14" s="148"/>
      <c r="BO14" s="148"/>
      <c r="BP14" s="148"/>
      <c r="BQ14" s="148"/>
      <c r="BR14" s="148"/>
      <c r="BS14" s="148"/>
      <c r="BT14" s="148"/>
      <c r="BU14" s="148"/>
      <c r="BV14" s="153">
        <f>COUNTIF(AP14:BU16,"○")</f>
        <v>0</v>
      </c>
      <c r="BW14" s="156">
        <f>(AQ15+AY15+BG15+BO15)/(AW15+BE15+BM15+BU15)</f>
        <v>0</v>
      </c>
      <c r="BX14" s="156">
        <f>(SUM(AS14:AS16)+SUM(BA14:BA16)+SUM(BI14:BI16)+SUM(BQ14:BQ16))/(SUM(AU14:AU16)+SUM(BC14:BC16)+SUM(BK14:BK16)+SUM(BS14:BS16))</f>
        <v>0.74509803921568629</v>
      </c>
      <c r="BY14" s="153">
        <f>BV14*1000000+BW14*1000+BX14</f>
        <v>0.74509803921568629</v>
      </c>
      <c r="BZ14" s="159">
        <v>4</v>
      </c>
    </row>
    <row r="15" spans="2:78" ht="18" customHeight="1" x14ac:dyDescent="0.2">
      <c r="B15" s="146"/>
      <c r="C15" s="40" t="str">
        <f>IF(AA6="○","×","○")</f>
        <v>×</v>
      </c>
      <c r="D15" s="40">
        <f>AH6</f>
        <v>0</v>
      </c>
      <c r="F15" s="40">
        <f>IF(AF6="","",AF6)</f>
        <v>6</v>
      </c>
      <c r="G15" s="40" t="s">
        <v>4</v>
      </c>
      <c r="H15" s="40">
        <f>IF(AD6="","",AD6)</f>
        <v>25</v>
      </c>
      <c r="I15" s="45">
        <f t="shared" si="8"/>
        <v>1</v>
      </c>
      <c r="J15" s="40">
        <f>AB6</f>
        <v>2</v>
      </c>
      <c r="K15" s="56"/>
      <c r="L15" s="40">
        <f>AH9</f>
        <v>0</v>
      </c>
      <c r="N15" s="40" t="str">
        <f>IF(AF9="","",AF9)</f>
        <v/>
      </c>
      <c r="O15" s="40" t="s">
        <v>4</v>
      </c>
      <c r="P15" s="40" t="str">
        <f>IF(AD9="","",AD9)</f>
        <v/>
      </c>
      <c r="Q15" s="45">
        <f t="shared" si="10"/>
        <v>0</v>
      </c>
      <c r="R15" s="40">
        <f>AB9</f>
        <v>0</v>
      </c>
      <c r="S15" s="56" t="str">
        <f>IF(AA12="○","×","○")</f>
        <v>×</v>
      </c>
      <c r="T15" s="40">
        <f>AH12</f>
        <v>0</v>
      </c>
      <c r="V15" s="40">
        <f>IF(AF12="","",AF12)</f>
        <v>10</v>
      </c>
      <c r="W15" s="40" t="s">
        <v>4</v>
      </c>
      <c r="X15" s="40">
        <f>IF(AD12="","",AD12)</f>
        <v>25</v>
      </c>
      <c r="Y15" s="45">
        <f>IF(X15&gt;V15,1,0)</f>
        <v>1</v>
      </c>
      <c r="Z15" s="58">
        <f>AB12</f>
        <v>2</v>
      </c>
      <c r="AA15" s="150"/>
      <c r="AB15" s="150"/>
      <c r="AC15" s="150"/>
      <c r="AD15" s="150"/>
      <c r="AE15" s="150"/>
      <c r="AF15" s="150"/>
      <c r="AG15" s="150"/>
      <c r="AH15" s="150"/>
      <c r="AI15" s="154"/>
      <c r="AJ15" s="157"/>
      <c r="AK15" s="157"/>
      <c r="AL15" s="154"/>
      <c r="AM15" s="160"/>
      <c r="AO15" s="146"/>
      <c r="AP15" s="40" t="s">
        <v>65</v>
      </c>
      <c r="AQ15" s="40">
        <f>BU6</f>
        <v>0</v>
      </c>
      <c r="AS15" s="40">
        <f>IF(BS6="","",BS6)</f>
        <v>14</v>
      </c>
      <c r="AT15" s="40" t="s">
        <v>4</v>
      </c>
      <c r="AU15" s="40">
        <f>IF(BQ6="","",BQ6)</f>
        <v>25</v>
      </c>
      <c r="AV15" s="45">
        <f t="shared" si="9"/>
        <v>1</v>
      </c>
      <c r="AW15" s="40">
        <f>BO6</f>
        <v>2</v>
      </c>
      <c r="AX15" s="56"/>
      <c r="AY15" s="40">
        <f>BU9</f>
        <v>0</v>
      </c>
      <c r="BA15" s="40" t="str">
        <f>IF(BS9="","",BS9)</f>
        <v/>
      </c>
      <c r="BB15" s="40" t="s">
        <v>4</v>
      </c>
      <c r="BC15" s="40" t="str">
        <f>IF(BQ9="","",BQ9)</f>
        <v/>
      </c>
      <c r="BD15" s="45">
        <f t="shared" si="11"/>
        <v>0</v>
      </c>
      <c r="BE15" s="40">
        <f>BO9</f>
        <v>0</v>
      </c>
      <c r="BF15" s="56" t="s">
        <v>65</v>
      </c>
      <c r="BG15" s="40">
        <f>BU12</f>
        <v>0</v>
      </c>
      <c r="BI15" s="40">
        <f>IF(BS12="","",BS12)</f>
        <v>25</v>
      </c>
      <c r="BJ15" s="40" t="s">
        <v>4</v>
      </c>
      <c r="BK15" s="40">
        <f>IF(BQ12="","",BQ12)</f>
        <v>27</v>
      </c>
      <c r="BL15" s="45">
        <f>IF(BK15&gt;BI15,1,0)</f>
        <v>1</v>
      </c>
      <c r="BM15" s="58">
        <f>BO12</f>
        <v>2</v>
      </c>
      <c r="BN15" s="150"/>
      <c r="BO15" s="150"/>
      <c r="BP15" s="150"/>
      <c r="BQ15" s="150"/>
      <c r="BR15" s="150"/>
      <c r="BS15" s="150"/>
      <c r="BT15" s="150"/>
      <c r="BU15" s="150"/>
      <c r="BV15" s="154"/>
      <c r="BW15" s="157"/>
      <c r="BX15" s="157"/>
      <c r="BY15" s="154"/>
      <c r="BZ15" s="160"/>
    </row>
    <row r="16" spans="2:78" ht="18" customHeight="1" x14ac:dyDescent="0.2">
      <c r="B16" s="168"/>
      <c r="C16" s="41"/>
      <c r="D16" s="41"/>
      <c r="E16" s="41"/>
      <c r="F16" s="41" t="str">
        <f>IF(AF7="","",AF7)</f>
        <v/>
      </c>
      <c r="G16" s="41" t="s">
        <v>4</v>
      </c>
      <c r="H16" s="41" t="str">
        <f>IF(AD7="","",AD7)</f>
        <v/>
      </c>
      <c r="I16" s="61">
        <f t="shared" si="8"/>
        <v>0</v>
      </c>
      <c r="J16" s="41"/>
      <c r="K16" s="59"/>
      <c r="L16" s="41"/>
      <c r="M16" s="41"/>
      <c r="N16" s="41" t="str">
        <f>IF(AF10="","",AF10)</f>
        <v/>
      </c>
      <c r="O16" s="41" t="s">
        <v>4</v>
      </c>
      <c r="P16" s="41" t="str">
        <f>IF(AD10="","",AD10)</f>
        <v/>
      </c>
      <c r="Q16" s="61">
        <f t="shared" si="10"/>
        <v>0</v>
      </c>
      <c r="R16" s="41"/>
      <c r="S16" s="59"/>
      <c r="T16" s="41"/>
      <c r="U16" s="41"/>
      <c r="V16" s="41" t="str">
        <f>IF(AF13="","",AF13)</f>
        <v/>
      </c>
      <c r="W16" s="41" t="s">
        <v>4</v>
      </c>
      <c r="X16" s="41" t="str">
        <f>IF(AD13="","",AD13)</f>
        <v/>
      </c>
      <c r="Y16" s="61">
        <f>IF(X16&gt;V16,1,0)</f>
        <v>0</v>
      </c>
      <c r="Z16" s="62"/>
      <c r="AA16" s="152"/>
      <c r="AB16" s="152"/>
      <c r="AC16" s="152"/>
      <c r="AD16" s="152"/>
      <c r="AE16" s="152"/>
      <c r="AF16" s="152"/>
      <c r="AG16" s="152"/>
      <c r="AH16" s="152"/>
      <c r="AI16" s="155"/>
      <c r="AJ16" s="158"/>
      <c r="AK16" s="158"/>
      <c r="AL16" s="155"/>
      <c r="AM16" s="161"/>
      <c r="AO16" s="168"/>
      <c r="AP16" s="41"/>
      <c r="AQ16" s="41"/>
      <c r="AR16" s="41"/>
      <c r="AS16" s="41" t="str">
        <f>IF(BS7="","",BS7)</f>
        <v/>
      </c>
      <c r="AT16" s="41" t="s">
        <v>4</v>
      </c>
      <c r="AU16" s="41" t="str">
        <f>IF(BQ7="","",BQ7)</f>
        <v/>
      </c>
      <c r="AV16" s="61">
        <f t="shared" si="9"/>
        <v>0</v>
      </c>
      <c r="AW16" s="41"/>
      <c r="AX16" s="59"/>
      <c r="AY16" s="41"/>
      <c r="AZ16" s="41"/>
      <c r="BA16" s="41" t="str">
        <f>IF(BS10="","",BS10)</f>
        <v/>
      </c>
      <c r="BB16" s="41" t="s">
        <v>4</v>
      </c>
      <c r="BC16" s="41" t="str">
        <f>IF(BQ10="","",BQ10)</f>
        <v/>
      </c>
      <c r="BD16" s="61">
        <f t="shared" si="11"/>
        <v>0</v>
      </c>
      <c r="BE16" s="41"/>
      <c r="BF16" s="59"/>
      <c r="BG16" s="41"/>
      <c r="BH16" s="41"/>
      <c r="BI16" s="41" t="str">
        <f>IF(BS13="","",BS13)</f>
        <v/>
      </c>
      <c r="BJ16" s="41" t="s">
        <v>4</v>
      </c>
      <c r="BK16" s="41" t="str">
        <f>IF(BQ13="","",BQ13)</f>
        <v/>
      </c>
      <c r="BL16" s="61">
        <f>IF(BK16&gt;BI16,1,0)</f>
        <v>0</v>
      </c>
      <c r="BM16" s="62"/>
      <c r="BN16" s="152"/>
      <c r="BO16" s="152"/>
      <c r="BP16" s="152"/>
      <c r="BQ16" s="152"/>
      <c r="BR16" s="152"/>
      <c r="BS16" s="152"/>
      <c r="BT16" s="152"/>
      <c r="BU16" s="152"/>
      <c r="BV16" s="155"/>
      <c r="BW16" s="158"/>
      <c r="BX16" s="158"/>
      <c r="BY16" s="155"/>
      <c r="BZ16" s="161"/>
    </row>
    <row r="17" spans="2:78" ht="18" customHeight="1" x14ac:dyDescent="0.2"/>
    <row r="18" spans="2:78" ht="18" customHeight="1" x14ac:dyDescent="0.2">
      <c r="B18" s="63"/>
      <c r="C18" s="172" t="s">
        <v>11</v>
      </c>
      <c r="D18" s="172"/>
      <c r="E18" s="172"/>
      <c r="F18" s="172"/>
      <c r="G18" s="172"/>
      <c r="H18" s="172"/>
      <c r="I18" s="172"/>
      <c r="J18" s="172"/>
      <c r="K18" s="172" t="s">
        <v>12</v>
      </c>
      <c r="L18" s="172"/>
      <c r="M18" s="172"/>
      <c r="N18" s="172"/>
      <c r="O18" s="172"/>
      <c r="P18" s="172"/>
      <c r="Q18" s="172"/>
      <c r="R18" s="172"/>
      <c r="S18" s="173" t="s">
        <v>13</v>
      </c>
      <c r="T18" s="174"/>
      <c r="U18" s="174"/>
      <c r="V18" s="174"/>
      <c r="W18" s="174"/>
      <c r="X18" s="174"/>
      <c r="Y18" s="174"/>
      <c r="Z18" s="175"/>
      <c r="AA18" s="173" t="s">
        <v>14</v>
      </c>
      <c r="AB18" s="174"/>
      <c r="AC18" s="174"/>
      <c r="AD18" s="174"/>
      <c r="AE18" s="174"/>
      <c r="AF18" s="174"/>
      <c r="AG18" s="174"/>
      <c r="AH18" s="175"/>
      <c r="AI18" s="56"/>
      <c r="AO18" s="63"/>
      <c r="AP18" s="172" t="s">
        <v>11</v>
      </c>
      <c r="AQ18" s="172"/>
      <c r="AR18" s="172"/>
      <c r="AS18" s="172"/>
      <c r="AT18" s="172"/>
      <c r="AU18" s="172"/>
      <c r="AV18" s="172"/>
      <c r="AW18" s="172"/>
      <c r="AX18" s="172" t="s">
        <v>12</v>
      </c>
      <c r="AY18" s="172"/>
      <c r="AZ18" s="172"/>
      <c r="BA18" s="172"/>
      <c r="BB18" s="172"/>
      <c r="BC18" s="172"/>
      <c r="BD18" s="172"/>
      <c r="BE18" s="172"/>
      <c r="BF18" s="173" t="s">
        <v>13</v>
      </c>
      <c r="BG18" s="174"/>
      <c r="BH18" s="174"/>
      <c r="BI18" s="174"/>
      <c r="BJ18" s="174"/>
      <c r="BK18" s="174"/>
      <c r="BL18" s="174"/>
      <c r="BM18" s="175"/>
      <c r="BN18" s="173" t="s">
        <v>50</v>
      </c>
      <c r="BO18" s="174"/>
      <c r="BP18" s="174"/>
      <c r="BQ18" s="174"/>
      <c r="BR18" s="174"/>
      <c r="BS18" s="174"/>
      <c r="BT18" s="174"/>
      <c r="BU18" s="175"/>
      <c r="BV18" s="56"/>
    </row>
    <row r="19" spans="2:78" ht="18" customHeight="1" x14ac:dyDescent="0.2">
      <c r="B19" s="63" t="s">
        <v>15</v>
      </c>
      <c r="C19" s="172" t="s">
        <v>40</v>
      </c>
      <c r="D19" s="172"/>
      <c r="E19" s="172"/>
      <c r="F19" s="172"/>
      <c r="G19" s="172"/>
      <c r="H19" s="172"/>
      <c r="I19" s="172"/>
      <c r="J19" s="172"/>
      <c r="K19" s="172" t="s">
        <v>34</v>
      </c>
      <c r="L19" s="172"/>
      <c r="M19" s="172"/>
      <c r="N19" s="172"/>
      <c r="O19" s="172"/>
      <c r="P19" s="172"/>
      <c r="Q19" s="172"/>
      <c r="R19" s="172"/>
      <c r="S19" s="179" t="s">
        <v>38</v>
      </c>
      <c r="T19" s="180"/>
      <c r="U19" s="180"/>
      <c r="V19" s="180"/>
      <c r="W19" s="180"/>
      <c r="X19" s="180"/>
      <c r="Y19" s="180"/>
      <c r="Z19" s="181"/>
      <c r="AA19" s="173" t="s">
        <v>42</v>
      </c>
      <c r="AB19" s="174"/>
      <c r="AC19" s="174"/>
      <c r="AD19" s="174"/>
      <c r="AE19" s="174"/>
      <c r="AF19" s="174"/>
      <c r="AG19" s="174"/>
      <c r="AH19" s="175"/>
      <c r="AI19" s="56"/>
      <c r="AO19" s="63" t="s">
        <v>27</v>
      </c>
      <c r="AP19" s="172" t="s">
        <v>25</v>
      </c>
      <c r="AQ19" s="172"/>
      <c r="AR19" s="172"/>
      <c r="AS19" s="172"/>
      <c r="AT19" s="172"/>
      <c r="AU19" s="172"/>
      <c r="AV19" s="172"/>
      <c r="AW19" s="172"/>
      <c r="AX19" s="172" t="s">
        <v>35</v>
      </c>
      <c r="AY19" s="172"/>
      <c r="AZ19" s="172"/>
      <c r="BA19" s="172"/>
      <c r="BB19" s="172"/>
      <c r="BC19" s="172"/>
      <c r="BD19" s="172"/>
      <c r="BE19" s="172"/>
      <c r="BF19" s="173" t="s">
        <v>29</v>
      </c>
      <c r="BG19" s="174"/>
      <c r="BH19" s="174"/>
      <c r="BI19" s="174"/>
      <c r="BJ19" s="174"/>
      <c r="BK19" s="174"/>
      <c r="BL19" s="174"/>
      <c r="BM19" s="175"/>
      <c r="BN19" s="176" t="s">
        <v>49</v>
      </c>
      <c r="BO19" s="177"/>
      <c r="BP19" s="177"/>
      <c r="BQ19" s="177"/>
      <c r="BR19" s="177"/>
      <c r="BS19" s="177"/>
      <c r="BT19" s="177"/>
      <c r="BU19" s="178"/>
      <c r="BV19" s="56"/>
    </row>
    <row r="20" spans="2:78" ht="18" customHeight="1" x14ac:dyDescent="0.2"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O20" s="64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</row>
    <row r="21" spans="2:78" ht="18" customHeight="1" x14ac:dyDescent="0.2">
      <c r="B21" s="46" t="s">
        <v>63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7"/>
      <c r="AO21" s="46" t="s">
        <v>47</v>
      </c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7"/>
    </row>
    <row r="22" spans="2:78" ht="18" customHeight="1" x14ac:dyDescent="0.2">
      <c r="B22" s="48"/>
      <c r="C22" s="162" t="str">
        <f>B23</f>
        <v>南箕輪</v>
      </c>
      <c r="D22" s="162"/>
      <c r="E22" s="162"/>
      <c r="F22" s="162"/>
      <c r="G22" s="162"/>
      <c r="H22" s="162"/>
      <c r="I22" s="162"/>
      <c r="J22" s="162"/>
      <c r="K22" s="163" t="str">
        <f>B26</f>
        <v>旭ヶ丘</v>
      </c>
      <c r="L22" s="162"/>
      <c r="M22" s="162"/>
      <c r="N22" s="162"/>
      <c r="O22" s="162"/>
      <c r="P22" s="162"/>
      <c r="Q22" s="162"/>
      <c r="R22" s="162"/>
      <c r="S22" s="163" t="str">
        <f>B29</f>
        <v>岡谷東部</v>
      </c>
      <c r="T22" s="162"/>
      <c r="U22" s="162"/>
      <c r="V22" s="162"/>
      <c r="W22" s="162"/>
      <c r="X22" s="162"/>
      <c r="Y22" s="162"/>
      <c r="Z22" s="164"/>
      <c r="AA22" s="162" t="str">
        <f>B32</f>
        <v>赤穂・宮田</v>
      </c>
      <c r="AB22" s="162"/>
      <c r="AC22" s="162"/>
      <c r="AD22" s="162"/>
      <c r="AE22" s="162"/>
      <c r="AF22" s="162"/>
      <c r="AG22" s="162"/>
      <c r="AH22" s="162"/>
      <c r="AI22" s="49" t="s">
        <v>6</v>
      </c>
      <c r="AJ22" s="50" t="s">
        <v>7</v>
      </c>
      <c r="AK22" s="50" t="s">
        <v>8</v>
      </c>
      <c r="AL22" s="50" t="s">
        <v>9</v>
      </c>
      <c r="AM22" s="51" t="s">
        <v>10</v>
      </c>
      <c r="AO22" s="48"/>
      <c r="AP22" s="162" t="str">
        <f>AO23</f>
        <v>伊那東部</v>
      </c>
      <c r="AQ22" s="162"/>
      <c r="AR22" s="162"/>
      <c r="AS22" s="162"/>
      <c r="AT22" s="162"/>
      <c r="AU22" s="162"/>
      <c r="AV22" s="162"/>
      <c r="AW22" s="162"/>
      <c r="AX22" s="163" t="str">
        <f>AO26</f>
        <v>緑ヶ丘</v>
      </c>
      <c r="AY22" s="162"/>
      <c r="AZ22" s="162"/>
      <c r="BA22" s="162"/>
      <c r="BB22" s="162"/>
      <c r="BC22" s="162"/>
      <c r="BD22" s="162"/>
      <c r="BE22" s="162"/>
      <c r="BF22" s="163" t="str">
        <f>AO29</f>
        <v>岡谷南部</v>
      </c>
      <c r="BG22" s="162"/>
      <c r="BH22" s="162"/>
      <c r="BI22" s="162"/>
      <c r="BJ22" s="162"/>
      <c r="BK22" s="162"/>
      <c r="BL22" s="162"/>
      <c r="BM22" s="164"/>
      <c r="BN22" s="162" t="str">
        <f>AO32</f>
        <v>諏訪清陵</v>
      </c>
      <c r="BO22" s="162"/>
      <c r="BP22" s="162"/>
      <c r="BQ22" s="162"/>
      <c r="BR22" s="162"/>
      <c r="BS22" s="162"/>
      <c r="BT22" s="162"/>
      <c r="BU22" s="162"/>
      <c r="BV22" s="49" t="s">
        <v>6</v>
      </c>
      <c r="BW22" s="50" t="s">
        <v>7</v>
      </c>
      <c r="BX22" s="50" t="s">
        <v>8</v>
      </c>
      <c r="BY22" s="50" t="s">
        <v>9</v>
      </c>
      <c r="BZ22" s="51" t="s">
        <v>10</v>
      </c>
    </row>
    <row r="23" spans="2:78" ht="18" customHeight="1" x14ac:dyDescent="0.2">
      <c r="B23" s="145" t="s">
        <v>41</v>
      </c>
      <c r="C23" s="147"/>
      <c r="D23" s="148"/>
      <c r="E23" s="148"/>
      <c r="F23" s="148"/>
      <c r="G23" s="148"/>
      <c r="H23" s="148"/>
      <c r="I23" s="148"/>
      <c r="J23" s="148"/>
      <c r="K23" s="52"/>
      <c r="L23" s="39"/>
      <c r="M23" s="53">
        <f>IF(N23&gt;P23,1,0)</f>
        <v>1</v>
      </c>
      <c r="N23" s="54">
        <v>25</v>
      </c>
      <c r="O23" s="39" t="s">
        <v>4</v>
      </c>
      <c r="P23" s="54">
        <v>14</v>
      </c>
      <c r="Q23" s="53">
        <f>IF(P23&gt;N23,1,0)</f>
        <v>0</v>
      </c>
      <c r="R23" s="39"/>
      <c r="S23" s="52"/>
      <c r="T23" s="39"/>
      <c r="U23" s="53">
        <f t="shared" ref="U23:U28" si="12">IF(V23&gt;X23,1,0)</f>
        <v>0</v>
      </c>
      <c r="V23" s="54"/>
      <c r="W23" s="39" t="s">
        <v>4</v>
      </c>
      <c r="X23" s="54"/>
      <c r="Y23" s="53">
        <f t="shared" ref="Y23:Y28" si="13">IF(X23&gt;V23,1,0)</f>
        <v>0</v>
      </c>
      <c r="Z23" s="55"/>
      <c r="AA23" s="39"/>
      <c r="AB23" s="39"/>
      <c r="AC23" s="53">
        <f t="shared" ref="AC23:AC31" si="14">IF(AD23&gt;AF23,1,0)</f>
        <v>1</v>
      </c>
      <c r="AD23" s="54">
        <v>25</v>
      </c>
      <c r="AE23" s="39" t="s">
        <v>4</v>
      </c>
      <c r="AF23" s="54">
        <v>14</v>
      </c>
      <c r="AG23" s="53">
        <f t="shared" ref="AG23:AG31" si="15">IF(AF23&gt;AD23,1,0)</f>
        <v>0</v>
      </c>
      <c r="AH23" s="39"/>
      <c r="AI23" s="153">
        <f>COUNTIF(C23:AH25,"○")</f>
        <v>2</v>
      </c>
      <c r="AJ23" s="156">
        <f>4/4</f>
        <v>1</v>
      </c>
      <c r="AK23" s="156">
        <f>(SUM(F23:F25)+SUM(N23:N25)+SUM(V23:V25)+SUM(AD23:AD25))/(SUM(H23:H25)+SUM(P23:P25)+SUM(X23:X25)+SUM(AF23:AF25))</f>
        <v>1.9607843137254901</v>
      </c>
      <c r="AL23" s="153">
        <f>AI23*1000000+AJ23*1000+AK23</f>
        <v>2001001.9607843137</v>
      </c>
      <c r="AM23" s="159">
        <v>1</v>
      </c>
      <c r="AO23" s="145" t="s">
        <v>53</v>
      </c>
      <c r="AP23" s="147"/>
      <c r="AQ23" s="148"/>
      <c r="AR23" s="148"/>
      <c r="AS23" s="148"/>
      <c r="AT23" s="148"/>
      <c r="AU23" s="148"/>
      <c r="AV23" s="148"/>
      <c r="AW23" s="148"/>
      <c r="AX23" s="52"/>
      <c r="AY23" s="39"/>
      <c r="AZ23" s="53">
        <f>IF(BA23&gt;BC23,1,0)</f>
        <v>1</v>
      </c>
      <c r="BA23" s="54">
        <v>25</v>
      </c>
      <c r="BB23" s="39" t="s">
        <v>4</v>
      </c>
      <c r="BC23" s="54">
        <v>9</v>
      </c>
      <c r="BD23" s="53">
        <f>IF(BC23&gt;BA23,1,0)</f>
        <v>0</v>
      </c>
      <c r="BE23" s="39"/>
      <c r="BF23" s="52"/>
      <c r="BG23" s="39"/>
      <c r="BH23" s="53">
        <f t="shared" ref="BH23:BH28" si="16">IF(BI23&gt;BK23,1,0)</f>
        <v>0</v>
      </c>
      <c r="BI23" s="54"/>
      <c r="BJ23" s="39" t="s">
        <v>4</v>
      </c>
      <c r="BK23" s="54"/>
      <c r="BL23" s="53">
        <f t="shared" ref="BL23:BL28" si="17">IF(BK23&gt;BI23,1,0)</f>
        <v>0</v>
      </c>
      <c r="BM23" s="55"/>
      <c r="BN23" s="39"/>
      <c r="BO23" s="39"/>
      <c r="BP23" s="53">
        <f t="shared" ref="BP23:BP31" si="18">IF(BQ23&gt;BS23,1,0)</f>
        <v>1</v>
      </c>
      <c r="BQ23" s="54">
        <v>25</v>
      </c>
      <c r="BR23" s="39" t="s">
        <v>4</v>
      </c>
      <c r="BS23" s="54">
        <v>6</v>
      </c>
      <c r="BT23" s="53">
        <f t="shared" ref="BT23:BT31" si="19">IF(BS23&gt;BQ23,1,0)</f>
        <v>0</v>
      </c>
      <c r="BU23" s="39"/>
      <c r="BV23" s="153">
        <f>COUNTIF(AP23:BU25,"○")</f>
        <v>2</v>
      </c>
      <c r="BW23" s="156">
        <f>4/4</f>
        <v>1</v>
      </c>
      <c r="BX23" s="156">
        <f>(SUM(AS23:AS25)+SUM(BA23:BA25)+SUM(BI23:BI25)+SUM(BQ23:BQ25))/(SUM(AU23:AU25)+SUM(BC23:BC25)+SUM(BK23:BK25)+SUM(BS23:BS25))</f>
        <v>2.2222222222222223</v>
      </c>
      <c r="BY23" s="153">
        <f>BV23*1000000+BW23*1000+BX23</f>
        <v>2001002.2222222222</v>
      </c>
      <c r="BZ23" s="159">
        <v>1</v>
      </c>
    </row>
    <row r="24" spans="2:78" ht="18" customHeight="1" x14ac:dyDescent="0.2">
      <c r="B24" s="146"/>
      <c r="C24" s="149"/>
      <c r="D24" s="150"/>
      <c r="E24" s="150"/>
      <c r="F24" s="150"/>
      <c r="G24" s="150"/>
      <c r="H24" s="150"/>
      <c r="I24" s="150"/>
      <c r="J24" s="150"/>
      <c r="K24" s="56" t="str">
        <f>IF(N23="","",IF(L24=2,"○","×"))</f>
        <v>○</v>
      </c>
      <c r="L24" s="40">
        <f>SUM(M23:M25)</f>
        <v>2</v>
      </c>
      <c r="M24" s="45">
        <f>IF(N24&gt;P24,1,0)</f>
        <v>1</v>
      </c>
      <c r="N24" s="57">
        <v>25</v>
      </c>
      <c r="O24" s="40" t="s">
        <v>4</v>
      </c>
      <c r="P24" s="57">
        <v>12</v>
      </c>
      <c r="Q24" s="45">
        <f>IF(P24&gt;N24,1,0)</f>
        <v>0</v>
      </c>
      <c r="R24" s="40">
        <f>SUM(Q23:Q25)</f>
        <v>0</v>
      </c>
      <c r="S24" s="56"/>
      <c r="T24" s="40">
        <f>SUM(U23:U25)</f>
        <v>0</v>
      </c>
      <c r="U24" s="45">
        <f t="shared" si="12"/>
        <v>0</v>
      </c>
      <c r="V24" s="57"/>
      <c r="W24" s="40" t="s">
        <v>4</v>
      </c>
      <c r="X24" s="57"/>
      <c r="Y24" s="45">
        <f t="shared" si="13"/>
        <v>0</v>
      </c>
      <c r="Z24" s="58">
        <f>SUM(Y23:Y25)</f>
        <v>0</v>
      </c>
      <c r="AA24" s="40" t="str">
        <f>IF(AD23="","",IF(AB24=2,"○","×"))</f>
        <v>○</v>
      </c>
      <c r="AB24" s="40">
        <f>SUM(AC23:AC25)</f>
        <v>2</v>
      </c>
      <c r="AC24" s="45">
        <f t="shared" si="14"/>
        <v>1</v>
      </c>
      <c r="AD24" s="57">
        <v>25</v>
      </c>
      <c r="AE24" s="40" t="s">
        <v>4</v>
      </c>
      <c r="AF24" s="57">
        <v>11</v>
      </c>
      <c r="AG24" s="45">
        <f t="shared" si="15"/>
        <v>0</v>
      </c>
      <c r="AH24" s="40">
        <f>SUM(AG23:AG25)</f>
        <v>0</v>
      </c>
      <c r="AI24" s="154"/>
      <c r="AJ24" s="157"/>
      <c r="AK24" s="157"/>
      <c r="AL24" s="154"/>
      <c r="AM24" s="160"/>
      <c r="AO24" s="146"/>
      <c r="AP24" s="149"/>
      <c r="AQ24" s="150"/>
      <c r="AR24" s="150"/>
      <c r="AS24" s="150"/>
      <c r="AT24" s="150"/>
      <c r="AU24" s="150"/>
      <c r="AV24" s="150"/>
      <c r="AW24" s="150"/>
      <c r="AX24" s="56" t="str">
        <f>IF(BA23="","",IF(AY24=2,"○","×"))</f>
        <v>○</v>
      </c>
      <c r="AY24" s="40">
        <f>SUM(AZ23:AZ25)</f>
        <v>2</v>
      </c>
      <c r="AZ24" s="45">
        <f>IF(BA24&gt;BC24,1,0)</f>
        <v>1</v>
      </c>
      <c r="BA24" s="57">
        <v>25</v>
      </c>
      <c r="BB24" s="40" t="s">
        <v>4</v>
      </c>
      <c r="BC24" s="57">
        <v>19</v>
      </c>
      <c r="BD24" s="45">
        <f>IF(BC24&gt;BA24,1,0)</f>
        <v>0</v>
      </c>
      <c r="BE24" s="40">
        <f>SUM(BD23:BD25)</f>
        <v>0</v>
      </c>
      <c r="BF24" s="56" t="str">
        <f>IF(BI23="","",IF(BG24=2,"○","×"))</f>
        <v/>
      </c>
      <c r="BG24" s="40">
        <f>SUM(BH23:BH25)</f>
        <v>0</v>
      </c>
      <c r="BH24" s="45">
        <f t="shared" si="16"/>
        <v>0</v>
      </c>
      <c r="BI24" s="57"/>
      <c r="BJ24" s="40" t="s">
        <v>4</v>
      </c>
      <c r="BK24" s="57"/>
      <c r="BL24" s="45">
        <f t="shared" si="17"/>
        <v>0</v>
      </c>
      <c r="BM24" s="58">
        <f>SUM(BL23:BL25)</f>
        <v>0</v>
      </c>
      <c r="BN24" s="56" t="str">
        <f>IF(BQ23="","",IF(BO24=2,"○","×"))</f>
        <v>○</v>
      </c>
      <c r="BO24" s="40">
        <f>SUM(BP23:BP25)</f>
        <v>2</v>
      </c>
      <c r="BP24" s="45">
        <f t="shared" si="18"/>
        <v>1</v>
      </c>
      <c r="BQ24" s="57">
        <v>25</v>
      </c>
      <c r="BR24" s="40" t="s">
        <v>4</v>
      </c>
      <c r="BS24" s="57">
        <v>11</v>
      </c>
      <c r="BT24" s="45">
        <f t="shared" si="19"/>
        <v>0</v>
      </c>
      <c r="BU24" s="40">
        <f>SUM(BT23:BT25)</f>
        <v>0</v>
      </c>
      <c r="BV24" s="154"/>
      <c r="BW24" s="157"/>
      <c r="BX24" s="157"/>
      <c r="BY24" s="154"/>
      <c r="BZ24" s="160"/>
    </row>
    <row r="25" spans="2:78" ht="18" customHeight="1" x14ac:dyDescent="0.2">
      <c r="B25" s="146"/>
      <c r="C25" s="151"/>
      <c r="D25" s="152"/>
      <c r="E25" s="152"/>
      <c r="F25" s="152"/>
      <c r="G25" s="152"/>
      <c r="H25" s="152"/>
      <c r="I25" s="152"/>
      <c r="J25" s="152"/>
      <c r="K25" s="59"/>
      <c r="L25" s="41"/>
      <c r="M25" s="45">
        <f>IF(N25&gt;P25,1,0)</f>
        <v>0</v>
      </c>
      <c r="N25" s="60"/>
      <c r="O25" s="41" t="s">
        <v>4</v>
      </c>
      <c r="P25" s="60"/>
      <c r="Q25" s="45">
        <f>IF(P25&gt;N25,1,0)</f>
        <v>0</v>
      </c>
      <c r="R25" s="41"/>
      <c r="S25" s="59"/>
      <c r="T25" s="41"/>
      <c r="U25" s="61">
        <f t="shared" si="12"/>
        <v>0</v>
      </c>
      <c r="V25" s="60"/>
      <c r="W25" s="41" t="s">
        <v>4</v>
      </c>
      <c r="X25" s="60"/>
      <c r="Y25" s="61">
        <f t="shared" si="13"/>
        <v>0</v>
      </c>
      <c r="Z25" s="62"/>
      <c r="AA25" s="66"/>
      <c r="AB25" s="41"/>
      <c r="AC25" s="61">
        <f t="shared" si="14"/>
        <v>0</v>
      </c>
      <c r="AD25" s="60"/>
      <c r="AE25" s="41" t="s">
        <v>4</v>
      </c>
      <c r="AF25" s="60"/>
      <c r="AG25" s="61">
        <f t="shared" si="15"/>
        <v>0</v>
      </c>
      <c r="AH25" s="41"/>
      <c r="AI25" s="155"/>
      <c r="AJ25" s="158"/>
      <c r="AK25" s="158"/>
      <c r="AL25" s="155"/>
      <c r="AM25" s="161"/>
      <c r="AO25" s="146"/>
      <c r="AP25" s="151"/>
      <c r="AQ25" s="152"/>
      <c r="AR25" s="152"/>
      <c r="AS25" s="152"/>
      <c r="AT25" s="152"/>
      <c r="AU25" s="152"/>
      <c r="AV25" s="152"/>
      <c r="AW25" s="152"/>
      <c r="AX25" s="67"/>
      <c r="AY25" s="41"/>
      <c r="AZ25" s="45">
        <f>IF(BA25&gt;BC25,1,0)</f>
        <v>0</v>
      </c>
      <c r="BA25" s="60"/>
      <c r="BB25" s="41" t="s">
        <v>4</v>
      </c>
      <c r="BC25" s="60"/>
      <c r="BD25" s="45">
        <f>IF(BC25&gt;BA25,1,0)</f>
        <v>0</v>
      </c>
      <c r="BE25" s="41"/>
      <c r="BF25" s="59"/>
      <c r="BG25" s="41"/>
      <c r="BH25" s="61">
        <f t="shared" si="16"/>
        <v>0</v>
      </c>
      <c r="BI25" s="60"/>
      <c r="BJ25" s="41" t="s">
        <v>4</v>
      </c>
      <c r="BK25" s="60"/>
      <c r="BL25" s="61">
        <f t="shared" si="17"/>
        <v>0</v>
      </c>
      <c r="BM25" s="62"/>
      <c r="BN25" s="66"/>
      <c r="BO25" s="41"/>
      <c r="BP25" s="61">
        <f t="shared" si="18"/>
        <v>0</v>
      </c>
      <c r="BQ25" s="60"/>
      <c r="BR25" s="41" t="s">
        <v>4</v>
      </c>
      <c r="BS25" s="60"/>
      <c r="BT25" s="61">
        <f t="shared" si="19"/>
        <v>0</v>
      </c>
      <c r="BU25" s="41"/>
      <c r="BV25" s="155"/>
      <c r="BW25" s="158"/>
      <c r="BX25" s="158"/>
      <c r="BY25" s="155"/>
      <c r="BZ25" s="161"/>
    </row>
    <row r="26" spans="2:78" ht="18" customHeight="1" x14ac:dyDescent="0.2">
      <c r="B26" s="145" t="s">
        <v>51</v>
      </c>
      <c r="C26" s="39"/>
      <c r="D26" s="39"/>
      <c r="E26" s="39"/>
      <c r="F26" s="39">
        <f>IF(P23="","",P23)</f>
        <v>14</v>
      </c>
      <c r="G26" s="39" t="s">
        <v>4</v>
      </c>
      <c r="H26" s="39">
        <f>IF(N23="","",N23)</f>
        <v>25</v>
      </c>
      <c r="I26" s="53">
        <f>IF(H26&gt;F26,1,0)</f>
        <v>1</v>
      </c>
      <c r="J26" s="39"/>
      <c r="K26" s="147"/>
      <c r="L26" s="148"/>
      <c r="M26" s="148"/>
      <c r="N26" s="148"/>
      <c r="O26" s="148"/>
      <c r="P26" s="148"/>
      <c r="Q26" s="148"/>
      <c r="R26" s="148"/>
      <c r="S26" s="52"/>
      <c r="T26" s="39"/>
      <c r="U26" s="53">
        <f t="shared" si="12"/>
        <v>1</v>
      </c>
      <c r="V26" s="54">
        <v>25</v>
      </c>
      <c r="W26" s="39" t="s">
        <v>4</v>
      </c>
      <c r="X26" s="54">
        <v>12</v>
      </c>
      <c r="Y26" s="53">
        <f t="shared" si="13"/>
        <v>0</v>
      </c>
      <c r="Z26" s="55"/>
      <c r="AA26" s="39"/>
      <c r="AB26" s="39"/>
      <c r="AC26" s="53">
        <f t="shared" si="14"/>
        <v>0</v>
      </c>
      <c r="AD26" s="54"/>
      <c r="AE26" s="39" t="s">
        <v>4</v>
      </c>
      <c r="AF26" s="54"/>
      <c r="AG26" s="53">
        <f t="shared" si="15"/>
        <v>0</v>
      </c>
      <c r="AH26" s="39"/>
      <c r="AI26" s="153">
        <f>COUNTIF(C26:AH28,"○")</f>
        <v>1</v>
      </c>
      <c r="AJ26" s="156">
        <f>2/4</f>
        <v>0.5</v>
      </c>
      <c r="AK26" s="156">
        <f>(SUM(F26:F28)+SUM(N26:N28)+SUM(V26:V28)+SUM(AD26:AD28))/(SUM(H26:H28)+SUM(P26:P28)+SUM(X26:X28)+SUM(AF26:AF28))</f>
        <v>1.027027027027027</v>
      </c>
      <c r="AL26" s="153">
        <f>AI26*1000000+AJ26*1000+AK26</f>
        <v>1000501.027027027</v>
      </c>
      <c r="AM26" s="159">
        <v>2</v>
      </c>
      <c r="AO26" s="145" t="s">
        <v>20</v>
      </c>
      <c r="AP26" s="39"/>
      <c r="AQ26" s="39"/>
      <c r="AR26" s="39"/>
      <c r="AS26" s="39">
        <f>IF(BC23="","",BC23)</f>
        <v>9</v>
      </c>
      <c r="AT26" s="39" t="s">
        <v>4</v>
      </c>
      <c r="AU26" s="39">
        <f>IF(BA23="","",BA23)</f>
        <v>25</v>
      </c>
      <c r="AV26" s="53">
        <f>IF(AU26&gt;AS26,1,0)</f>
        <v>1</v>
      </c>
      <c r="AW26" s="39"/>
      <c r="AX26" s="147"/>
      <c r="AY26" s="148"/>
      <c r="AZ26" s="148"/>
      <c r="BA26" s="148"/>
      <c r="BB26" s="148"/>
      <c r="BC26" s="148"/>
      <c r="BD26" s="148"/>
      <c r="BE26" s="148"/>
      <c r="BF26" s="52"/>
      <c r="BG26" s="39"/>
      <c r="BH26" s="53">
        <f t="shared" si="16"/>
        <v>1</v>
      </c>
      <c r="BI26" s="54">
        <v>25</v>
      </c>
      <c r="BJ26" s="39" t="s">
        <v>4</v>
      </c>
      <c r="BK26" s="54">
        <v>12</v>
      </c>
      <c r="BL26" s="53">
        <f t="shared" si="17"/>
        <v>0</v>
      </c>
      <c r="BM26" s="55"/>
      <c r="BN26" s="39"/>
      <c r="BO26" s="39"/>
      <c r="BP26" s="53">
        <f t="shared" si="18"/>
        <v>0</v>
      </c>
      <c r="BQ26" s="54"/>
      <c r="BR26" s="39" t="s">
        <v>4</v>
      </c>
      <c r="BS26" s="54"/>
      <c r="BT26" s="53">
        <f t="shared" si="19"/>
        <v>0</v>
      </c>
      <c r="BU26" s="39"/>
      <c r="BV26" s="153">
        <f>COUNTIF(AP26:BU28,"○")</f>
        <v>1</v>
      </c>
      <c r="BW26" s="156">
        <f>2/4</f>
        <v>0.5</v>
      </c>
      <c r="BX26" s="156">
        <f>(SUM(AS26:AS28)+SUM(BA26:BA28)+SUM(BI26:BI28)+SUM(BQ26:BQ28))/(SUM(AU26:AU28)+SUM(BC26:BC28)+SUM(BK26:BK28)+SUM(BS26:BS28))</f>
        <v>0.91764705882352937</v>
      </c>
      <c r="BY26" s="153">
        <f>BV26*1000000+BW26*1000+BX26</f>
        <v>1000500.9176470588</v>
      </c>
      <c r="BZ26" s="159">
        <v>2</v>
      </c>
    </row>
    <row r="27" spans="2:78" ht="18" customHeight="1" x14ac:dyDescent="0.2">
      <c r="B27" s="146"/>
      <c r="C27" s="40" t="str">
        <f>IF(K24="○","×","○")</f>
        <v>×</v>
      </c>
      <c r="D27" s="40">
        <f>R24</f>
        <v>0</v>
      </c>
      <c r="F27" s="40">
        <f>IF(P24="","",P24)</f>
        <v>12</v>
      </c>
      <c r="G27" s="40" t="s">
        <v>4</v>
      </c>
      <c r="H27" s="40">
        <f>IF(N24="","",N24)</f>
        <v>25</v>
      </c>
      <c r="I27" s="45">
        <f t="shared" ref="I27:I34" si="20">IF(H27&gt;F27,1,0)</f>
        <v>1</v>
      </c>
      <c r="J27" s="40">
        <f>L24</f>
        <v>2</v>
      </c>
      <c r="K27" s="149"/>
      <c r="L27" s="150"/>
      <c r="M27" s="150"/>
      <c r="N27" s="150"/>
      <c r="O27" s="150"/>
      <c r="P27" s="150"/>
      <c r="Q27" s="150"/>
      <c r="R27" s="150"/>
      <c r="S27" s="56" t="str">
        <f>IF(V26="","",IF(T27=2,"○","×"))</f>
        <v>○</v>
      </c>
      <c r="T27" s="40">
        <f>SUM(U26:U28)</f>
        <v>2</v>
      </c>
      <c r="U27" s="45">
        <f t="shared" si="12"/>
        <v>1</v>
      </c>
      <c r="V27" s="57">
        <v>25</v>
      </c>
      <c r="W27" s="40" t="s">
        <v>4</v>
      </c>
      <c r="X27" s="57">
        <v>12</v>
      </c>
      <c r="Y27" s="45">
        <f t="shared" si="13"/>
        <v>0</v>
      </c>
      <c r="Z27" s="58">
        <f>SUM(Y26:Y28)</f>
        <v>0</v>
      </c>
      <c r="AA27" s="40" t="str">
        <f>IF(AD26="","",IF(AB27=2,"○","×"))</f>
        <v/>
      </c>
      <c r="AB27" s="40">
        <f>SUM(AC26:AC28)</f>
        <v>0</v>
      </c>
      <c r="AC27" s="45">
        <f t="shared" si="14"/>
        <v>0</v>
      </c>
      <c r="AD27" s="57"/>
      <c r="AE27" s="40" t="s">
        <v>4</v>
      </c>
      <c r="AF27" s="57"/>
      <c r="AG27" s="45">
        <f t="shared" si="15"/>
        <v>0</v>
      </c>
      <c r="AH27" s="40">
        <f>SUM(AG26:AG28)</f>
        <v>0</v>
      </c>
      <c r="AI27" s="154"/>
      <c r="AJ27" s="157"/>
      <c r="AK27" s="157"/>
      <c r="AL27" s="154"/>
      <c r="AM27" s="160"/>
      <c r="AO27" s="146"/>
      <c r="AP27" s="40" t="str">
        <f>IF(AX24="○","×","○")</f>
        <v>×</v>
      </c>
      <c r="AQ27" s="40">
        <f>BE24</f>
        <v>0</v>
      </c>
      <c r="AS27" s="40">
        <f>IF(BC24="","",BC24)</f>
        <v>19</v>
      </c>
      <c r="AT27" s="40" t="s">
        <v>4</v>
      </c>
      <c r="AU27" s="40">
        <f>IF(BA24="","",BA24)</f>
        <v>25</v>
      </c>
      <c r="AV27" s="45">
        <f t="shared" ref="AV27:AV34" si="21">IF(AU27&gt;AS27,1,0)</f>
        <v>1</v>
      </c>
      <c r="AW27" s="40">
        <f>AY24</f>
        <v>2</v>
      </c>
      <c r="AX27" s="149"/>
      <c r="AY27" s="150"/>
      <c r="AZ27" s="150"/>
      <c r="BA27" s="150"/>
      <c r="BB27" s="150"/>
      <c r="BC27" s="150"/>
      <c r="BD27" s="150"/>
      <c r="BE27" s="150"/>
      <c r="BF27" s="56" t="str">
        <f>IF(BI26="","",IF(BG27=2,"○","×"))</f>
        <v>○</v>
      </c>
      <c r="BG27" s="40">
        <f>SUM(BH26:BH28)</f>
        <v>2</v>
      </c>
      <c r="BH27" s="45">
        <f t="shared" si="16"/>
        <v>1</v>
      </c>
      <c r="BI27" s="57">
        <v>25</v>
      </c>
      <c r="BJ27" s="40" t="s">
        <v>4</v>
      </c>
      <c r="BK27" s="57">
        <v>23</v>
      </c>
      <c r="BL27" s="45">
        <f t="shared" si="17"/>
        <v>0</v>
      </c>
      <c r="BM27" s="58">
        <f>SUM(BL26:BL28)</f>
        <v>0</v>
      </c>
      <c r="BN27" s="40" t="str">
        <f>IF(BQ26="","",IF(BO27=2,"○","×"))</f>
        <v/>
      </c>
      <c r="BO27" s="40">
        <f>SUM(BP26:BP28)</f>
        <v>0</v>
      </c>
      <c r="BP27" s="45">
        <f t="shared" si="18"/>
        <v>0</v>
      </c>
      <c r="BQ27" s="57"/>
      <c r="BR27" s="40" t="s">
        <v>4</v>
      </c>
      <c r="BS27" s="57"/>
      <c r="BT27" s="45">
        <f t="shared" si="19"/>
        <v>0</v>
      </c>
      <c r="BU27" s="40">
        <f>SUM(BT26:BT28)</f>
        <v>0</v>
      </c>
      <c r="BV27" s="154"/>
      <c r="BW27" s="157"/>
      <c r="BX27" s="157"/>
      <c r="BY27" s="154"/>
      <c r="BZ27" s="160"/>
    </row>
    <row r="28" spans="2:78" ht="18" customHeight="1" x14ac:dyDescent="0.2">
      <c r="B28" s="146"/>
      <c r="C28" s="41"/>
      <c r="D28" s="41"/>
      <c r="E28" s="41"/>
      <c r="F28" s="41" t="str">
        <f>IF(P25="","",P25)</f>
        <v/>
      </c>
      <c r="G28" s="41" t="s">
        <v>4</v>
      </c>
      <c r="H28" s="41" t="str">
        <f>IF(N25="","",N25)</f>
        <v/>
      </c>
      <c r="I28" s="45">
        <f t="shared" si="20"/>
        <v>0</v>
      </c>
      <c r="J28" s="41"/>
      <c r="K28" s="151"/>
      <c r="L28" s="152"/>
      <c r="M28" s="152"/>
      <c r="N28" s="152"/>
      <c r="O28" s="152"/>
      <c r="P28" s="152"/>
      <c r="Q28" s="152"/>
      <c r="R28" s="152"/>
      <c r="S28" s="59"/>
      <c r="T28" s="41"/>
      <c r="U28" s="61">
        <f t="shared" si="12"/>
        <v>0</v>
      </c>
      <c r="V28" s="60"/>
      <c r="W28" s="41" t="s">
        <v>4</v>
      </c>
      <c r="X28" s="60"/>
      <c r="Y28" s="61">
        <f t="shared" si="13"/>
        <v>0</v>
      </c>
      <c r="Z28" s="62"/>
      <c r="AA28" s="41"/>
      <c r="AB28" s="41"/>
      <c r="AC28" s="61">
        <f t="shared" si="14"/>
        <v>0</v>
      </c>
      <c r="AD28" s="60"/>
      <c r="AE28" s="41" t="s">
        <v>4</v>
      </c>
      <c r="AF28" s="60"/>
      <c r="AG28" s="61">
        <f t="shared" si="15"/>
        <v>0</v>
      </c>
      <c r="AH28" s="41"/>
      <c r="AI28" s="155"/>
      <c r="AJ28" s="158"/>
      <c r="AK28" s="158"/>
      <c r="AL28" s="155"/>
      <c r="AM28" s="161"/>
      <c r="AO28" s="146"/>
      <c r="AP28" s="41"/>
      <c r="AQ28" s="41"/>
      <c r="AR28" s="41"/>
      <c r="AS28" s="41" t="str">
        <f>IF(BC25="","",BC25)</f>
        <v/>
      </c>
      <c r="AT28" s="41" t="s">
        <v>4</v>
      </c>
      <c r="AU28" s="41" t="str">
        <f>IF(BA25="","",BA25)</f>
        <v/>
      </c>
      <c r="AV28" s="45">
        <f t="shared" si="21"/>
        <v>0</v>
      </c>
      <c r="AW28" s="41"/>
      <c r="AX28" s="151"/>
      <c r="AY28" s="152"/>
      <c r="AZ28" s="152"/>
      <c r="BA28" s="152"/>
      <c r="BB28" s="152"/>
      <c r="BC28" s="152"/>
      <c r="BD28" s="152"/>
      <c r="BE28" s="152"/>
      <c r="BF28" s="67"/>
      <c r="BG28" s="41"/>
      <c r="BH28" s="61">
        <f t="shared" si="16"/>
        <v>0</v>
      </c>
      <c r="BI28" s="60"/>
      <c r="BJ28" s="41" t="s">
        <v>4</v>
      </c>
      <c r="BK28" s="60"/>
      <c r="BL28" s="61">
        <f t="shared" si="17"/>
        <v>0</v>
      </c>
      <c r="BM28" s="62"/>
      <c r="BN28" s="41"/>
      <c r="BO28" s="41"/>
      <c r="BP28" s="61">
        <f t="shared" si="18"/>
        <v>0</v>
      </c>
      <c r="BQ28" s="60"/>
      <c r="BR28" s="41" t="s">
        <v>4</v>
      </c>
      <c r="BS28" s="60"/>
      <c r="BT28" s="61">
        <f t="shared" si="19"/>
        <v>0</v>
      </c>
      <c r="BU28" s="41"/>
      <c r="BV28" s="155"/>
      <c r="BW28" s="158"/>
      <c r="BX28" s="158"/>
      <c r="BY28" s="155"/>
      <c r="BZ28" s="161"/>
    </row>
    <row r="29" spans="2:78" ht="18" customHeight="1" x14ac:dyDescent="0.2">
      <c r="B29" s="145" t="s">
        <v>43</v>
      </c>
      <c r="C29" s="39"/>
      <c r="D29" s="39"/>
      <c r="E29" s="39"/>
      <c r="F29" s="40" t="str">
        <f>IF(X23="","",X23)</f>
        <v/>
      </c>
      <c r="G29" s="39" t="s">
        <v>4</v>
      </c>
      <c r="H29" s="40" t="str">
        <f>IF(V23="","",V23)</f>
        <v/>
      </c>
      <c r="I29" s="45">
        <f t="shared" si="20"/>
        <v>0</v>
      </c>
      <c r="J29" s="39"/>
      <c r="K29" s="52"/>
      <c r="L29" s="39"/>
      <c r="M29" s="39"/>
      <c r="N29" s="39">
        <f>IF(X26="","",X26)</f>
        <v>12</v>
      </c>
      <c r="O29" s="39" t="s">
        <v>4</v>
      </c>
      <c r="P29" s="40">
        <f>IF(V26="","",V26)</f>
        <v>25</v>
      </c>
      <c r="Q29" s="53">
        <f t="shared" ref="Q29:Q34" si="22">IF(P29&gt;N29,1,0)</f>
        <v>1</v>
      </c>
      <c r="R29" s="39"/>
      <c r="S29" s="147"/>
      <c r="T29" s="148"/>
      <c r="U29" s="148"/>
      <c r="V29" s="148"/>
      <c r="W29" s="148"/>
      <c r="X29" s="148"/>
      <c r="Y29" s="148"/>
      <c r="Z29" s="169"/>
      <c r="AA29" s="39"/>
      <c r="AB29" s="39"/>
      <c r="AC29" s="53">
        <f t="shared" si="14"/>
        <v>1</v>
      </c>
      <c r="AD29" s="54">
        <v>26</v>
      </c>
      <c r="AE29" s="39" t="s">
        <v>4</v>
      </c>
      <c r="AF29" s="54">
        <v>24</v>
      </c>
      <c r="AG29" s="53">
        <f t="shared" si="15"/>
        <v>0</v>
      </c>
      <c r="AH29" s="39"/>
      <c r="AI29" s="153">
        <f>COUNTIF(C29:AH31,"○")</f>
        <v>1</v>
      </c>
      <c r="AJ29" s="156">
        <f>2/5</f>
        <v>0.4</v>
      </c>
      <c r="AK29" s="156">
        <f>(SUM(F29:F31)+SUM(N29:N31)+SUM(V29:V31)+SUM(AD29:AD31))/(SUM(H29:H31)+SUM(P29:P31)+SUM(X29:X31)+SUM(AF29:AF31))</f>
        <v>0.83898305084745761</v>
      </c>
      <c r="AL29" s="153">
        <f>AI29*1000000+AJ29*1000+AK29</f>
        <v>1000400.8389830509</v>
      </c>
      <c r="AM29" s="159">
        <v>3</v>
      </c>
      <c r="AO29" s="145" t="s">
        <v>54</v>
      </c>
      <c r="AP29" s="39"/>
      <c r="AQ29" s="39"/>
      <c r="AR29" s="39"/>
      <c r="AS29" s="40" t="str">
        <f>IF(BK23="","",BK23)</f>
        <v/>
      </c>
      <c r="AT29" s="39" t="s">
        <v>4</v>
      </c>
      <c r="AU29" s="40" t="str">
        <f>IF(BI23="","",BI23)</f>
        <v/>
      </c>
      <c r="AV29" s="45">
        <f t="shared" si="21"/>
        <v>0</v>
      </c>
      <c r="AW29" s="39"/>
      <c r="AX29" s="52"/>
      <c r="AY29" s="39"/>
      <c r="AZ29" s="39"/>
      <c r="BA29" s="39">
        <f>IF(BK26="","",BK26)</f>
        <v>12</v>
      </c>
      <c r="BB29" s="39" t="s">
        <v>4</v>
      </c>
      <c r="BC29" s="40">
        <f>IF(BI26="","",BI26)</f>
        <v>25</v>
      </c>
      <c r="BD29" s="53">
        <f t="shared" ref="BD29:BD34" si="23">IF(BC29&gt;BA29,1,0)</f>
        <v>1</v>
      </c>
      <c r="BE29" s="39"/>
      <c r="BF29" s="147"/>
      <c r="BG29" s="148"/>
      <c r="BH29" s="148"/>
      <c r="BI29" s="148"/>
      <c r="BJ29" s="148"/>
      <c r="BK29" s="148"/>
      <c r="BL29" s="148"/>
      <c r="BM29" s="169"/>
      <c r="BN29" s="39"/>
      <c r="BO29" s="39"/>
      <c r="BP29" s="53">
        <f t="shared" si="18"/>
        <v>1</v>
      </c>
      <c r="BQ29" s="54">
        <v>25</v>
      </c>
      <c r="BR29" s="39" t="s">
        <v>4</v>
      </c>
      <c r="BS29" s="54">
        <v>9</v>
      </c>
      <c r="BT29" s="53">
        <f t="shared" si="19"/>
        <v>0</v>
      </c>
      <c r="BU29" s="39"/>
      <c r="BV29" s="153">
        <v>1</v>
      </c>
      <c r="BW29" s="156">
        <f>2/4</f>
        <v>0.5</v>
      </c>
      <c r="BX29" s="156">
        <f>(SUM(AS29:AS31)+SUM(BA29:BA31)+SUM(BI29:BI31)+SUM(BQ29:BQ31))/(SUM(AU29:AU31)+SUM(BC29:BC31)+SUM(BK29:BK31)+SUM(BS29:BS31))</f>
        <v>1.118421052631579</v>
      </c>
      <c r="BY29" s="153">
        <f>BV29*1000000+BW29*1000+BX29</f>
        <v>1000501.1184210526</v>
      </c>
      <c r="BZ29" s="159">
        <v>3</v>
      </c>
    </row>
    <row r="30" spans="2:78" ht="18" customHeight="1" x14ac:dyDescent="0.2">
      <c r="B30" s="146"/>
      <c r="D30" s="40">
        <f>Z24</f>
        <v>0</v>
      </c>
      <c r="F30" s="40" t="str">
        <f>IF(X24="","",X24)</f>
        <v/>
      </c>
      <c r="G30" s="40" t="s">
        <v>4</v>
      </c>
      <c r="H30" s="40" t="str">
        <f>IF(V24="","",V24)</f>
        <v/>
      </c>
      <c r="I30" s="45">
        <f t="shared" si="20"/>
        <v>0</v>
      </c>
      <c r="J30" s="40">
        <f>T24</f>
        <v>0</v>
      </c>
      <c r="K30" s="56" t="str">
        <f>IF(S27="○","×","○")</f>
        <v>×</v>
      </c>
      <c r="L30" s="40">
        <f>Z27</f>
        <v>0</v>
      </c>
      <c r="N30" s="40">
        <f>IF(X27="","",X27)</f>
        <v>12</v>
      </c>
      <c r="O30" s="40" t="s">
        <v>4</v>
      </c>
      <c r="P30" s="40">
        <f>IF(V27="","",V27)</f>
        <v>25</v>
      </c>
      <c r="Q30" s="45">
        <f t="shared" si="22"/>
        <v>1</v>
      </c>
      <c r="R30" s="40">
        <f>T27</f>
        <v>2</v>
      </c>
      <c r="S30" s="149"/>
      <c r="T30" s="150"/>
      <c r="U30" s="150"/>
      <c r="V30" s="150"/>
      <c r="W30" s="150"/>
      <c r="X30" s="150"/>
      <c r="Y30" s="150"/>
      <c r="Z30" s="170"/>
      <c r="AA30" s="40" t="str">
        <f>IF(AD29="","",IF(AB30=2,"○","×"))</f>
        <v>○</v>
      </c>
      <c r="AB30" s="40">
        <f>SUM(AC29:AC31)</f>
        <v>2</v>
      </c>
      <c r="AC30" s="45">
        <f t="shared" si="14"/>
        <v>0</v>
      </c>
      <c r="AD30" s="57">
        <v>24</v>
      </c>
      <c r="AE30" s="40" t="s">
        <v>4</v>
      </c>
      <c r="AF30" s="57">
        <v>26</v>
      </c>
      <c r="AG30" s="45">
        <f t="shared" si="15"/>
        <v>1</v>
      </c>
      <c r="AH30" s="40">
        <f>SUM(AG29:AG31)</f>
        <v>1</v>
      </c>
      <c r="AI30" s="154"/>
      <c r="AJ30" s="157"/>
      <c r="AK30" s="157"/>
      <c r="AL30" s="154"/>
      <c r="AM30" s="160"/>
      <c r="AO30" s="146"/>
      <c r="AQ30" s="40">
        <f>BM24</f>
        <v>0</v>
      </c>
      <c r="AS30" s="40" t="str">
        <f>IF(BK24="","",BK24)</f>
        <v/>
      </c>
      <c r="AT30" s="40" t="s">
        <v>4</v>
      </c>
      <c r="AU30" s="40" t="str">
        <f>IF(BI24="","",BI24)</f>
        <v/>
      </c>
      <c r="AV30" s="45">
        <f t="shared" si="21"/>
        <v>0</v>
      </c>
      <c r="AW30" s="40">
        <f>BG24</f>
        <v>0</v>
      </c>
      <c r="AX30" s="56" t="str">
        <f>IF(BF27="○","×","○")</f>
        <v>×</v>
      </c>
      <c r="AY30" s="40">
        <f>BM27</f>
        <v>0</v>
      </c>
      <c r="BA30" s="40">
        <f>IF(BK27="","",BK27)</f>
        <v>23</v>
      </c>
      <c r="BB30" s="40" t="s">
        <v>4</v>
      </c>
      <c r="BC30" s="40">
        <f>IF(BI27="","",BI27)</f>
        <v>25</v>
      </c>
      <c r="BD30" s="45">
        <f t="shared" si="23"/>
        <v>1</v>
      </c>
      <c r="BE30" s="40">
        <f>BG27</f>
        <v>2</v>
      </c>
      <c r="BF30" s="149"/>
      <c r="BG30" s="150"/>
      <c r="BH30" s="150"/>
      <c r="BI30" s="150"/>
      <c r="BJ30" s="150"/>
      <c r="BK30" s="150"/>
      <c r="BL30" s="150"/>
      <c r="BM30" s="170"/>
      <c r="BN30" s="40" t="str">
        <f>IF(BQ29="","",IF(BO30=2,"○","×"))</f>
        <v>○</v>
      </c>
      <c r="BO30" s="40">
        <f>SUM(BP29:BP31)</f>
        <v>2</v>
      </c>
      <c r="BP30" s="45">
        <f t="shared" si="18"/>
        <v>1</v>
      </c>
      <c r="BQ30" s="57">
        <v>25</v>
      </c>
      <c r="BR30" s="40" t="s">
        <v>4</v>
      </c>
      <c r="BS30" s="57">
        <v>17</v>
      </c>
      <c r="BT30" s="45">
        <f t="shared" si="19"/>
        <v>0</v>
      </c>
      <c r="BU30" s="40">
        <f>SUM(BT29:BT31)</f>
        <v>0</v>
      </c>
      <c r="BV30" s="154"/>
      <c r="BW30" s="157"/>
      <c r="BX30" s="157"/>
      <c r="BY30" s="154"/>
      <c r="BZ30" s="160"/>
    </row>
    <row r="31" spans="2:78" ht="18" customHeight="1" x14ac:dyDescent="0.2">
      <c r="B31" s="168"/>
      <c r="C31" s="41"/>
      <c r="D31" s="41"/>
      <c r="E31" s="41"/>
      <c r="F31" s="41" t="str">
        <f>IF(X25="","",X25)</f>
        <v/>
      </c>
      <c r="G31" s="41" t="s">
        <v>4</v>
      </c>
      <c r="H31" s="41" t="str">
        <f>IF(V25="","",V25)</f>
        <v/>
      </c>
      <c r="I31" s="45">
        <f t="shared" si="20"/>
        <v>0</v>
      </c>
      <c r="J31" s="41"/>
      <c r="K31" s="59"/>
      <c r="L31" s="41"/>
      <c r="M31" s="41"/>
      <c r="N31" s="41" t="str">
        <f>IF(X28="","",X28)</f>
        <v/>
      </c>
      <c r="O31" s="41" t="s">
        <v>4</v>
      </c>
      <c r="P31" s="41" t="str">
        <f>IF(V28="","",V28)</f>
        <v/>
      </c>
      <c r="Q31" s="61">
        <f t="shared" si="22"/>
        <v>0</v>
      </c>
      <c r="R31" s="41"/>
      <c r="S31" s="151"/>
      <c r="T31" s="152"/>
      <c r="U31" s="152"/>
      <c r="V31" s="152"/>
      <c r="W31" s="152"/>
      <c r="X31" s="152"/>
      <c r="Y31" s="152"/>
      <c r="Z31" s="171"/>
      <c r="AA31" s="66"/>
      <c r="AB31" s="41"/>
      <c r="AC31" s="61">
        <f t="shared" si="14"/>
        <v>1</v>
      </c>
      <c r="AD31" s="60">
        <v>25</v>
      </c>
      <c r="AE31" s="41" t="s">
        <v>4</v>
      </c>
      <c r="AF31" s="60">
        <v>18</v>
      </c>
      <c r="AG31" s="61">
        <f t="shared" si="15"/>
        <v>0</v>
      </c>
      <c r="AH31" s="41"/>
      <c r="AI31" s="155"/>
      <c r="AJ31" s="158"/>
      <c r="AK31" s="158"/>
      <c r="AL31" s="155"/>
      <c r="AM31" s="161"/>
      <c r="AO31" s="168"/>
      <c r="AP31" s="41"/>
      <c r="AQ31" s="41"/>
      <c r="AR31" s="41"/>
      <c r="AS31" s="41" t="str">
        <f>IF(BK25="","",BK25)</f>
        <v/>
      </c>
      <c r="AT31" s="41" t="s">
        <v>4</v>
      </c>
      <c r="AU31" s="41" t="str">
        <f>IF(BI25="","",BI25)</f>
        <v/>
      </c>
      <c r="AV31" s="45">
        <f t="shared" si="21"/>
        <v>0</v>
      </c>
      <c r="AW31" s="41"/>
      <c r="AX31" s="59"/>
      <c r="AY31" s="41"/>
      <c r="AZ31" s="41"/>
      <c r="BA31" s="41" t="str">
        <f>IF(BK28="","",BK28)</f>
        <v/>
      </c>
      <c r="BB31" s="41" t="s">
        <v>4</v>
      </c>
      <c r="BC31" s="41" t="str">
        <f>IF(BI28="","",BI28)</f>
        <v/>
      </c>
      <c r="BD31" s="61">
        <f t="shared" si="23"/>
        <v>0</v>
      </c>
      <c r="BE31" s="41"/>
      <c r="BF31" s="151"/>
      <c r="BG31" s="152"/>
      <c r="BH31" s="152"/>
      <c r="BI31" s="152"/>
      <c r="BJ31" s="152"/>
      <c r="BK31" s="152"/>
      <c r="BL31" s="152"/>
      <c r="BM31" s="171"/>
      <c r="BN31" s="66"/>
      <c r="BO31" s="41"/>
      <c r="BP31" s="61">
        <f t="shared" si="18"/>
        <v>0</v>
      </c>
      <c r="BQ31" s="60"/>
      <c r="BR31" s="41" t="s">
        <v>4</v>
      </c>
      <c r="BS31" s="60"/>
      <c r="BT31" s="61">
        <f t="shared" si="19"/>
        <v>0</v>
      </c>
      <c r="BU31" s="41"/>
      <c r="BV31" s="155"/>
      <c r="BW31" s="158"/>
      <c r="BX31" s="158"/>
      <c r="BY31" s="155"/>
      <c r="BZ31" s="161"/>
    </row>
    <row r="32" spans="2:78" ht="18" customHeight="1" x14ac:dyDescent="0.2">
      <c r="B32" s="145" t="s">
        <v>52</v>
      </c>
      <c r="C32" s="39"/>
      <c r="D32" s="39"/>
      <c r="E32" s="39"/>
      <c r="F32" s="40">
        <f>IF(AF23="","",AF23)</f>
        <v>14</v>
      </c>
      <c r="G32" s="39" t="s">
        <v>4</v>
      </c>
      <c r="H32" s="40">
        <f>IF(AD23="","",AD23)</f>
        <v>25</v>
      </c>
      <c r="I32" s="45">
        <f t="shared" si="20"/>
        <v>1</v>
      </c>
      <c r="J32" s="39"/>
      <c r="K32" s="52"/>
      <c r="L32" s="39"/>
      <c r="M32" s="39"/>
      <c r="N32" s="39" t="str">
        <f>IF(AF26="","",AF26)</f>
        <v/>
      </c>
      <c r="O32" s="39" t="s">
        <v>4</v>
      </c>
      <c r="P32" s="39" t="str">
        <f>IF(AD26="","",AD26)</f>
        <v/>
      </c>
      <c r="Q32" s="53">
        <f t="shared" si="22"/>
        <v>0</v>
      </c>
      <c r="R32" s="39"/>
      <c r="S32" s="52"/>
      <c r="T32" s="39"/>
      <c r="U32" s="39"/>
      <c r="V32" s="39">
        <f>IF(AF29="","",AF29)</f>
        <v>24</v>
      </c>
      <c r="W32" s="39" t="s">
        <v>4</v>
      </c>
      <c r="X32" s="39">
        <f>IF(AD29="","",AD29)</f>
        <v>26</v>
      </c>
      <c r="Y32" s="53">
        <f>IF(X32&gt;V32,1,0)</f>
        <v>1</v>
      </c>
      <c r="Z32" s="55"/>
      <c r="AA32" s="148"/>
      <c r="AB32" s="148"/>
      <c r="AC32" s="148"/>
      <c r="AD32" s="148"/>
      <c r="AE32" s="148"/>
      <c r="AF32" s="148"/>
      <c r="AG32" s="148"/>
      <c r="AH32" s="148"/>
      <c r="AI32" s="153">
        <f>COUNTIF(C32:AH34,"○")</f>
        <v>0</v>
      </c>
      <c r="AJ32" s="156">
        <f>1/5</f>
        <v>0.2</v>
      </c>
      <c r="AK32" s="156">
        <f>(SUM(F32:F34)+SUM(N32:N34)+SUM(V32:V34)+SUM(AD32:AD34))/(SUM(H32:H34)+SUM(P32:P34)+SUM(X32:X34)+SUM(AF32:AF34))</f>
        <v>0.74399999999999999</v>
      </c>
      <c r="AL32" s="153">
        <f>AI32*1000000+AJ32*1000+AK32</f>
        <v>200.744</v>
      </c>
      <c r="AM32" s="159">
        <v>4</v>
      </c>
      <c r="AO32" s="145" t="s">
        <v>55</v>
      </c>
      <c r="AP32" s="39"/>
      <c r="AQ32" s="39"/>
      <c r="AR32" s="39"/>
      <c r="AS32" s="40">
        <f>IF(BS23="","",BS23)</f>
        <v>6</v>
      </c>
      <c r="AT32" s="39" t="s">
        <v>4</v>
      </c>
      <c r="AU32" s="40">
        <f>IF(BQ23="","",BQ23)</f>
        <v>25</v>
      </c>
      <c r="AV32" s="45">
        <f t="shared" si="21"/>
        <v>1</v>
      </c>
      <c r="AW32" s="39"/>
      <c r="AX32" s="52"/>
      <c r="AY32" s="39"/>
      <c r="AZ32" s="39"/>
      <c r="BA32" s="39" t="str">
        <f>IF(BS26="","",BS26)</f>
        <v/>
      </c>
      <c r="BB32" s="39" t="s">
        <v>4</v>
      </c>
      <c r="BC32" s="39" t="str">
        <f>IF(BQ26="","",BQ26)</f>
        <v/>
      </c>
      <c r="BD32" s="53">
        <f t="shared" si="23"/>
        <v>0</v>
      </c>
      <c r="BE32" s="39"/>
      <c r="BF32" s="52"/>
      <c r="BG32" s="39"/>
      <c r="BH32" s="39"/>
      <c r="BI32" s="39">
        <f>IF(BS29="","",BS29)</f>
        <v>9</v>
      </c>
      <c r="BJ32" s="39" t="s">
        <v>4</v>
      </c>
      <c r="BK32" s="39">
        <f>IF(BQ29="","",BQ29)</f>
        <v>25</v>
      </c>
      <c r="BL32" s="53">
        <f>IF(BK32&gt;BI32,1,0)</f>
        <v>1</v>
      </c>
      <c r="BM32" s="55"/>
      <c r="BN32" s="148"/>
      <c r="BO32" s="148"/>
      <c r="BP32" s="148"/>
      <c r="BQ32" s="148"/>
      <c r="BR32" s="148"/>
      <c r="BS32" s="148"/>
      <c r="BT32" s="148"/>
      <c r="BU32" s="148"/>
      <c r="BV32" s="153">
        <f>COUNTIF(AP32:BU34,"○")</f>
        <v>0</v>
      </c>
      <c r="BW32" s="156">
        <f>(AQ33+AY33+BG33+BO33)/(AW33+BE33+BM33+BU33)</f>
        <v>0</v>
      </c>
      <c r="BX32" s="156">
        <f>(SUM(AS32:AS34)+SUM(BA32:BA34)+SUM(BI32:BI34)+SUM(BQ32:BQ34))/(SUM(AU32:AU34)+SUM(BC32:BC34)+SUM(BK32:BK34)+SUM(BS32:BS34))</f>
        <v>0.43</v>
      </c>
      <c r="BY32" s="153">
        <f>BV32*1000000+BW32*1000+BX32</f>
        <v>0.43</v>
      </c>
      <c r="BZ32" s="159">
        <v>4</v>
      </c>
    </row>
    <row r="33" spans="2:78" ht="18" customHeight="1" x14ac:dyDescent="0.2">
      <c r="B33" s="146"/>
      <c r="C33" s="40" t="str">
        <f>IF(AA24="○","×","○")</f>
        <v>×</v>
      </c>
      <c r="D33" s="40">
        <f>AH24</f>
        <v>0</v>
      </c>
      <c r="F33" s="40">
        <f>IF(AF24="","",AF24)</f>
        <v>11</v>
      </c>
      <c r="G33" s="40" t="s">
        <v>4</v>
      </c>
      <c r="H33" s="40">
        <f>IF(AD24="","",AD24)</f>
        <v>25</v>
      </c>
      <c r="I33" s="45">
        <f t="shared" si="20"/>
        <v>1</v>
      </c>
      <c r="J33" s="40">
        <f>AB24</f>
        <v>2</v>
      </c>
      <c r="K33" s="56"/>
      <c r="L33" s="40">
        <f>AH27</f>
        <v>0</v>
      </c>
      <c r="N33" s="40" t="str">
        <f>IF(AF27="","",AF27)</f>
        <v/>
      </c>
      <c r="O33" s="40" t="s">
        <v>4</v>
      </c>
      <c r="P33" s="40" t="str">
        <f>IF(AD27="","",AD27)</f>
        <v/>
      </c>
      <c r="Q33" s="45">
        <f t="shared" si="22"/>
        <v>0</v>
      </c>
      <c r="R33" s="40">
        <f>AB27</f>
        <v>0</v>
      </c>
      <c r="S33" s="56" t="str">
        <f>IF(AA30="○","×","○")</f>
        <v>×</v>
      </c>
      <c r="T33" s="40">
        <f>AH30</f>
        <v>1</v>
      </c>
      <c r="V33" s="40">
        <f>IF(AF30="","",AF30)</f>
        <v>26</v>
      </c>
      <c r="W33" s="40" t="s">
        <v>4</v>
      </c>
      <c r="X33" s="40">
        <f>IF(AD30="","",AD30)</f>
        <v>24</v>
      </c>
      <c r="Y33" s="45">
        <f>IF(X33&gt;V33,1,0)</f>
        <v>0</v>
      </c>
      <c r="Z33" s="58">
        <f>AB30</f>
        <v>2</v>
      </c>
      <c r="AA33" s="150"/>
      <c r="AB33" s="150"/>
      <c r="AC33" s="150"/>
      <c r="AD33" s="150"/>
      <c r="AE33" s="150"/>
      <c r="AF33" s="150"/>
      <c r="AG33" s="150"/>
      <c r="AH33" s="150"/>
      <c r="AI33" s="154"/>
      <c r="AJ33" s="157"/>
      <c r="AK33" s="157"/>
      <c r="AL33" s="154"/>
      <c r="AM33" s="160"/>
      <c r="AO33" s="146"/>
      <c r="AP33" s="40" t="str">
        <f>IF(BN24="○","×","○")</f>
        <v>×</v>
      </c>
      <c r="AQ33" s="40">
        <f>BU24</f>
        <v>0</v>
      </c>
      <c r="AS33" s="40">
        <f>IF(BS24="","",BS24)</f>
        <v>11</v>
      </c>
      <c r="AT33" s="40" t="s">
        <v>4</v>
      </c>
      <c r="AU33" s="40">
        <f>IF(BQ24="","",BQ24)</f>
        <v>25</v>
      </c>
      <c r="AV33" s="45">
        <f t="shared" si="21"/>
        <v>1</v>
      </c>
      <c r="AW33" s="40">
        <f>BO24</f>
        <v>2</v>
      </c>
      <c r="AX33" s="56"/>
      <c r="AY33" s="40">
        <f>BU27</f>
        <v>0</v>
      </c>
      <c r="BA33" s="40" t="str">
        <f>IF(BS27="","",BS27)</f>
        <v/>
      </c>
      <c r="BB33" s="40" t="s">
        <v>4</v>
      </c>
      <c r="BC33" s="40" t="str">
        <f>IF(BQ27="","",BQ27)</f>
        <v/>
      </c>
      <c r="BD33" s="45">
        <f t="shared" si="23"/>
        <v>0</v>
      </c>
      <c r="BE33" s="40">
        <f>BO27</f>
        <v>0</v>
      </c>
      <c r="BF33" s="56" t="str">
        <f>IF(BN30="○","×","○")</f>
        <v>×</v>
      </c>
      <c r="BG33" s="40">
        <f>BU30</f>
        <v>0</v>
      </c>
      <c r="BI33" s="40">
        <f>IF(BS30="","",BS30)</f>
        <v>17</v>
      </c>
      <c r="BJ33" s="40" t="s">
        <v>4</v>
      </c>
      <c r="BK33" s="40">
        <f>IF(BQ30="","",BQ30)</f>
        <v>25</v>
      </c>
      <c r="BL33" s="45">
        <f>IF(BK33&gt;BI33,1,0)</f>
        <v>1</v>
      </c>
      <c r="BM33" s="58">
        <f>BO30</f>
        <v>2</v>
      </c>
      <c r="BN33" s="150"/>
      <c r="BO33" s="150"/>
      <c r="BP33" s="150"/>
      <c r="BQ33" s="150"/>
      <c r="BR33" s="150"/>
      <c r="BS33" s="150"/>
      <c r="BT33" s="150"/>
      <c r="BU33" s="150"/>
      <c r="BV33" s="154"/>
      <c r="BW33" s="157"/>
      <c r="BX33" s="157"/>
      <c r="BY33" s="154"/>
      <c r="BZ33" s="160"/>
    </row>
    <row r="34" spans="2:78" ht="18" customHeight="1" x14ac:dyDescent="0.2">
      <c r="B34" s="168"/>
      <c r="C34" s="41"/>
      <c r="D34" s="41"/>
      <c r="E34" s="41"/>
      <c r="F34" s="41" t="str">
        <f>IF(AF25="","",AF25)</f>
        <v/>
      </c>
      <c r="G34" s="41" t="s">
        <v>4</v>
      </c>
      <c r="H34" s="41" t="str">
        <f>IF(AD25="","",AD25)</f>
        <v/>
      </c>
      <c r="I34" s="61">
        <f t="shared" si="20"/>
        <v>0</v>
      </c>
      <c r="J34" s="41"/>
      <c r="K34" s="59"/>
      <c r="L34" s="41"/>
      <c r="M34" s="41"/>
      <c r="N34" s="41" t="str">
        <f>IF(AF28="","",AF28)</f>
        <v/>
      </c>
      <c r="O34" s="41" t="s">
        <v>4</v>
      </c>
      <c r="P34" s="41" t="str">
        <f>IF(AD28="","",AD28)</f>
        <v/>
      </c>
      <c r="Q34" s="61">
        <f t="shared" si="22"/>
        <v>0</v>
      </c>
      <c r="R34" s="41"/>
      <c r="S34" s="59"/>
      <c r="T34" s="41"/>
      <c r="U34" s="41"/>
      <c r="V34" s="41">
        <f>IF(AF31="","",AF31)</f>
        <v>18</v>
      </c>
      <c r="W34" s="41" t="s">
        <v>4</v>
      </c>
      <c r="X34" s="41">
        <f>IF(AD31="","",AD31)</f>
        <v>25</v>
      </c>
      <c r="Y34" s="61">
        <f>IF(X34&gt;V34,1,0)</f>
        <v>1</v>
      </c>
      <c r="Z34" s="62"/>
      <c r="AA34" s="152"/>
      <c r="AB34" s="152"/>
      <c r="AC34" s="152"/>
      <c r="AD34" s="152"/>
      <c r="AE34" s="152"/>
      <c r="AF34" s="152"/>
      <c r="AG34" s="152"/>
      <c r="AH34" s="152"/>
      <c r="AI34" s="155"/>
      <c r="AJ34" s="158"/>
      <c r="AK34" s="158"/>
      <c r="AL34" s="155"/>
      <c r="AM34" s="161"/>
      <c r="AO34" s="168"/>
      <c r="AP34" s="41"/>
      <c r="AQ34" s="41"/>
      <c r="AR34" s="41"/>
      <c r="AS34" s="41" t="str">
        <f>IF(BS25="","",BS25)</f>
        <v/>
      </c>
      <c r="AT34" s="41" t="s">
        <v>4</v>
      </c>
      <c r="AU34" s="41" t="str">
        <f>IF(BQ25="","",BQ25)</f>
        <v/>
      </c>
      <c r="AV34" s="61">
        <f t="shared" si="21"/>
        <v>0</v>
      </c>
      <c r="AW34" s="41"/>
      <c r="AX34" s="59"/>
      <c r="AY34" s="41"/>
      <c r="AZ34" s="41"/>
      <c r="BA34" s="41" t="str">
        <f>IF(BS28="","",BS28)</f>
        <v/>
      </c>
      <c r="BB34" s="41" t="s">
        <v>4</v>
      </c>
      <c r="BC34" s="41" t="str">
        <f>IF(BQ28="","",BQ28)</f>
        <v/>
      </c>
      <c r="BD34" s="61">
        <f t="shared" si="23"/>
        <v>0</v>
      </c>
      <c r="BE34" s="41"/>
      <c r="BF34" s="59"/>
      <c r="BG34" s="41"/>
      <c r="BH34" s="41"/>
      <c r="BI34" s="41" t="str">
        <f>IF(BS31="","",BS31)</f>
        <v/>
      </c>
      <c r="BJ34" s="41" t="s">
        <v>4</v>
      </c>
      <c r="BK34" s="41" t="str">
        <f>IF(BQ31="","",BQ31)</f>
        <v/>
      </c>
      <c r="BL34" s="61">
        <f>IF(BK34&gt;BI34,1,0)</f>
        <v>0</v>
      </c>
      <c r="BM34" s="62"/>
      <c r="BN34" s="152"/>
      <c r="BO34" s="152"/>
      <c r="BP34" s="152"/>
      <c r="BQ34" s="152"/>
      <c r="BR34" s="152"/>
      <c r="BS34" s="152"/>
      <c r="BT34" s="152"/>
      <c r="BU34" s="152"/>
      <c r="BV34" s="155"/>
      <c r="BW34" s="158"/>
      <c r="BX34" s="158"/>
      <c r="BY34" s="155"/>
      <c r="BZ34" s="161"/>
    </row>
    <row r="35" spans="2:78" ht="18" customHeight="1" x14ac:dyDescent="0.2"/>
    <row r="36" spans="2:78" ht="18" customHeight="1" x14ac:dyDescent="0.2">
      <c r="B36" s="63"/>
      <c r="C36" s="172" t="s">
        <v>11</v>
      </c>
      <c r="D36" s="172"/>
      <c r="E36" s="172"/>
      <c r="F36" s="172"/>
      <c r="G36" s="172"/>
      <c r="H36" s="172"/>
      <c r="I36" s="172"/>
      <c r="J36" s="172"/>
      <c r="K36" s="172" t="s">
        <v>12</v>
      </c>
      <c r="L36" s="172"/>
      <c r="M36" s="172"/>
      <c r="N36" s="172"/>
      <c r="O36" s="172"/>
      <c r="P36" s="172"/>
      <c r="Q36" s="172"/>
      <c r="R36" s="172"/>
      <c r="S36" s="173" t="s">
        <v>13</v>
      </c>
      <c r="T36" s="174"/>
      <c r="U36" s="174"/>
      <c r="V36" s="174"/>
      <c r="W36" s="174"/>
      <c r="X36" s="174"/>
      <c r="Y36" s="174"/>
      <c r="Z36" s="175"/>
      <c r="AA36" s="173" t="s">
        <v>14</v>
      </c>
      <c r="AB36" s="174"/>
      <c r="AC36" s="174"/>
      <c r="AD36" s="174"/>
      <c r="AE36" s="174"/>
      <c r="AF36" s="174"/>
      <c r="AG36" s="174"/>
      <c r="AH36" s="175"/>
      <c r="AI36" s="56"/>
      <c r="AO36" s="63"/>
      <c r="AP36" s="172" t="s">
        <v>11</v>
      </c>
      <c r="AQ36" s="172"/>
      <c r="AR36" s="172"/>
      <c r="AS36" s="172"/>
      <c r="AT36" s="172"/>
      <c r="AU36" s="172"/>
      <c r="AV36" s="172"/>
      <c r="AW36" s="172"/>
      <c r="AX36" s="172" t="s">
        <v>12</v>
      </c>
      <c r="AY36" s="172"/>
      <c r="AZ36" s="172"/>
      <c r="BA36" s="172"/>
      <c r="BB36" s="172"/>
      <c r="BC36" s="172"/>
      <c r="BD36" s="172"/>
      <c r="BE36" s="172"/>
      <c r="BF36" s="173" t="s">
        <v>13</v>
      </c>
      <c r="BG36" s="174"/>
      <c r="BH36" s="174"/>
      <c r="BI36" s="174"/>
      <c r="BJ36" s="174"/>
      <c r="BK36" s="174"/>
      <c r="BL36" s="174"/>
      <c r="BM36" s="175"/>
      <c r="BN36" s="173" t="s">
        <v>14</v>
      </c>
      <c r="BO36" s="174"/>
      <c r="BP36" s="174"/>
      <c r="BQ36" s="174"/>
      <c r="BR36" s="174"/>
      <c r="BS36" s="174"/>
      <c r="BT36" s="174"/>
      <c r="BU36" s="175"/>
      <c r="BV36" s="56"/>
    </row>
    <row r="37" spans="2:78" ht="18" customHeight="1" x14ac:dyDescent="0.2">
      <c r="B37" s="63" t="s">
        <v>18</v>
      </c>
      <c r="C37" s="172" t="s">
        <v>41</v>
      </c>
      <c r="D37" s="172"/>
      <c r="E37" s="172"/>
      <c r="F37" s="172"/>
      <c r="G37" s="172"/>
      <c r="H37" s="172"/>
      <c r="I37" s="172"/>
      <c r="J37" s="172"/>
      <c r="K37" s="172" t="s">
        <v>51</v>
      </c>
      <c r="L37" s="172"/>
      <c r="M37" s="172"/>
      <c r="N37" s="172"/>
      <c r="O37" s="172"/>
      <c r="P37" s="172"/>
      <c r="Q37" s="172"/>
      <c r="R37" s="172"/>
      <c r="S37" s="173" t="s">
        <v>43</v>
      </c>
      <c r="T37" s="174"/>
      <c r="U37" s="174"/>
      <c r="V37" s="174"/>
      <c r="W37" s="174"/>
      <c r="X37" s="174"/>
      <c r="Y37" s="174"/>
      <c r="Z37" s="175"/>
      <c r="AA37" s="173" t="s">
        <v>52</v>
      </c>
      <c r="AB37" s="174"/>
      <c r="AC37" s="174"/>
      <c r="AD37" s="174"/>
      <c r="AE37" s="174"/>
      <c r="AF37" s="174"/>
      <c r="AG37" s="174"/>
      <c r="AH37" s="175"/>
      <c r="AI37" s="56"/>
      <c r="AO37" s="63" t="s">
        <v>19</v>
      </c>
      <c r="AP37" s="172" t="s">
        <v>53</v>
      </c>
      <c r="AQ37" s="172"/>
      <c r="AR37" s="172"/>
      <c r="AS37" s="172"/>
      <c r="AT37" s="172"/>
      <c r="AU37" s="172"/>
      <c r="AV37" s="172"/>
      <c r="AW37" s="172"/>
      <c r="AX37" s="172" t="s">
        <v>20</v>
      </c>
      <c r="AY37" s="172"/>
      <c r="AZ37" s="172"/>
      <c r="BA37" s="172"/>
      <c r="BB37" s="172"/>
      <c r="BC37" s="172"/>
      <c r="BD37" s="172"/>
      <c r="BE37" s="172"/>
      <c r="BF37" s="173" t="s">
        <v>54</v>
      </c>
      <c r="BG37" s="174"/>
      <c r="BH37" s="174"/>
      <c r="BI37" s="174"/>
      <c r="BJ37" s="174"/>
      <c r="BK37" s="174"/>
      <c r="BL37" s="174"/>
      <c r="BM37" s="175"/>
      <c r="BN37" s="173" t="s">
        <v>55</v>
      </c>
      <c r="BO37" s="174"/>
      <c r="BP37" s="174"/>
      <c r="BQ37" s="174"/>
      <c r="BR37" s="174"/>
      <c r="BS37" s="174"/>
      <c r="BT37" s="174"/>
      <c r="BU37" s="175"/>
      <c r="BV37" s="56"/>
    </row>
    <row r="38" spans="2:78" ht="18" customHeight="1" x14ac:dyDescent="0.2">
      <c r="B38" s="64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O38" s="64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</row>
    <row r="39" spans="2:78" ht="18" customHeight="1" x14ac:dyDescent="0.2">
      <c r="B39" s="46" t="s">
        <v>64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7"/>
      <c r="AO39" s="46" t="s">
        <v>48</v>
      </c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7"/>
    </row>
    <row r="40" spans="2:78" ht="18" customHeight="1" x14ac:dyDescent="0.2">
      <c r="B40" s="48"/>
      <c r="C40" s="163" t="str">
        <f>B41</f>
        <v>春富</v>
      </c>
      <c r="D40" s="162"/>
      <c r="E40" s="162"/>
      <c r="F40" s="162"/>
      <c r="G40" s="162"/>
      <c r="H40" s="162"/>
      <c r="I40" s="162"/>
      <c r="J40" s="162"/>
      <c r="K40" s="163" t="str">
        <f>B44</f>
        <v>辰野</v>
      </c>
      <c r="L40" s="162"/>
      <c r="M40" s="162"/>
      <c r="N40" s="162"/>
      <c r="O40" s="162"/>
      <c r="P40" s="162"/>
      <c r="Q40" s="162"/>
      <c r="R40" s="162"/>
      <c r="S40" s="163" t="str">
        <f>B47</f>
        <v>鼎</v>
      </c>
      <c r="T40" s="162"/>
      <c r="U40" s="162"/>
      <c r="V40" s="162"/>
      <c r="W40" s="162"/>
      <c r="X40" s="162"/>
      <c r="Y40" s="162"/>
      <c r="Z40" s="164"/>
      <c r="AA40" s="163" t="str">
        <f>B50</f>
        <v>下諏訪</v>
      </c>
      <c r="AB40" s="162"/>
      <c r="AC40" s="162"/>
      <c r="AD40" s="162"/>
      <c r="AE40" s="162"/>
      <c r="AF40" s="162"/>
      <c r="AG40" s="162"/>
      <c r="AH40" s="164"/>
      <c r="AI40" s="49" t="s">
        <v>6</v>
      </c>
      <c r="AJ40" s="50" t="s">
        <v>7</v>
      </c>
      <c r="AK40" s="50" t="s">
        <v>8</v>
      </c>
      <c r="AL40" s="50" t="s">
        <v>9</v>
      </c>
      <c r="AM40" s="51" t="s">
        <v>10</v>
      </c>
      <c r="AO40" s="48"/>
      <c r="AP40" s="162" t="str">
        <f>AO41</f>
        <v>飯島・中川</v>
      </c>
      <c r="AQ40" s="162"/>
      <c r="AR40" s="162"/>
      <c r="AS40" s="162"/>
      <c r="AT40" s="162"/>
      <c r="AU40" s="162"/>
      <c r="AV40" s="162"/>
      <c r="AW40" s="162"/>
      <c r="AX40" s="163" t="str">
        <f>AO44</f>
        <v>高陵</v>
      </c>
      <c r="AY40" s="162"/>
      <c r="AZ40" s="162"/>
      <c r="BA40" s="162"/>
      <c r="BB40" s="162"/>
      <c r="BC40" s="162"/>
      <c r="BD40" s="162"/>
      <c r="BE40" s="162"/>
      <c r="BF40" s="163" t="str">
        <f>AO47</f>
        <v>諏訪西・富士見</v>
      </c>
      <c r="BG40" s="162"/>
      <c r="BH40" s="162"/>
      <c r="BI40" s="162"/>
      <c r="BJ40" s="162"/>
      <c r="BK40" s="162"/>
      <c r="BL40" s="162"/>
      <c r="BM40" s="164"/>
      <c r="BN40" s="162" t="str">
        <f>AO50</f>
        <v>永明</v>
      </c>
      <c r="BO40" s="162"/>
      <c r="BP40" s="162"/>
      <c r="BQ40" s="162"/>
      <c r="BR40" s="162"/>
      <c r="BS40" s="162"/>
      <c r="BT40" s="162"/>
      <c r="BU40" s="162"/>
      <c r="BV40" s="49" t="s">
        <v>6</v>
      </c>
      <c r="BW40" s="50" t="s">
        <v>7</v>
      </c>
      <c r="BX40" s="50" t="s">
        <v>8</v>
      </c>
      <c r="BY40" s="50" t="s">
        <v>9</v>
      </c>
      <c r="BZ40" s="51" t="s">
        <v>10</v>
      </c>
    </row>
    <row r="41" spans="2:78" ht="18" customHeight="1" x14ac:dyDescent="0.2">
      <c r="B41" s="145" t="s">
        <v>36</v>
      </c>
      <c r="C41" s="147"/>
      <c r="D41" s="148"/>
      <c r="E41" s="148"/>
      <c r="F41" s="148"/>
      <c r="G41" s="148"/>
      <c r="H41" s="148"/>
      <c r="I41" s="148"/>
      <c r="J41" s="148"/>
      <c r="K41" s="52"/>
      <c r="L41" s="39"/>
      <c r="M41" s="53">
        <f>IF(N41&gt;P41,1,0)</f>
        <v>1</v>
      </c>
      <c r="N41" s="54">
        <v>25</v>
      </c>
      <c r="O41" s="39" t="s">
        <v>4</v>
      </c>
      <c r="P41" s="54">
        <v>23</v>
      </c>
      <c r="Q41" s="53">
        <f>IF(P41&gt;N41,1,0)</f>
        <v>0</v>
      </c>
      <c r="R41" s="39"/>
      <c r="S41" s="52"/>
      <c r="T41" s="39"/>
      <c r="U41" s="53">
        <f t="shared" ref="U41:U46" si="24">IF(V41&gt;X41,1,0)</f>
        <v>0</v>
      </c>
      <c r="V41" s="54"/>
      <c r="W41" s="39" t="s">
        <v>4</v>
      </c>
      <c r="X41" s="54"/>
      <c r="Y41" s="53">
        <f t="shared" ref="Y41:Y46" si="25">IF(X41&gt;V41,1,0)</f>
        <v>0</v>
      </c>
      <c r="Z41" s="55"/>
      <c r="AA41" s="39"/>
      <c r="AB41" s="39"/>
      <c r="AC41" s="53"/>
      <c r="AD41" s="54">
        <v>25</v>
      </c>
      <c r="AE41" s="39" t="s">
        <v>4</v>
      </c>
      <c r="AF41" s="54">
        <v>15</v>
      </c>
      <c r="AG41" s="53"/>
      <c r="AH41" s="39"/>
      <c r="AI41" s="153">
        <f>COUNTIF(C41:AH43,"○")</f>
        <v>1</v>
      </c>
      <c r="AJ41" s="156">
        <f>3/5</f>
        <v>0.6</v>
      </c>
      <c r="AK41" s="156">
        <f>(SUM(F41:F43)+SUM(N41:N43)+SUM(V41:V43)+SUM(AD41:AD43))/(SUM(H41:H43)+SUM(P41:P43)+SUM(X41:X43)+SUM(AF41:AF43))</f>
        <v>1.1296296296296295</v>
      </c>
      <c r="AL41" s="153">
        <f>AI41*1000000+AJ41*1000+AK41</f>
        <v>1000601.1296296297</v>
      </c>
      <c r="AM41" s="159">
        <v>2</v>
      </c>
      <c r="AO41" s="145" t="s">
        <v>26</v>
      </c>
      <c r="AP41" s="147"/>
      <c r="AQ41" s="148"/>
      <c r="AR41" s="148"/>
      <c r="AS41" s="148"/>
      <c r="AT41" s="148"/>
      <c r="AU41" s="148"/>
      <c r="AV41" s="148"/>
      <c r="AW41" s="148"/>
      <c r="AX41" s="52"/>
      <c r="AY41" s="39"/>
      <c r="AZ41" s="53">
        <f>IF(BA41&gt;BC41,1,0)</f>
        <v>1</v>
      </c>
      <c r="BA41" s="54">
        <v>25</v>
      </c>
      <c r="BB41" s="39" t="s">
        <v>4</v>
      </c>
      <c r="BC41" s="54">
        <v>10</v>
      </c>
      <c r="BD41" s="53">
        <f>IF(BC41&gt;BA41,1,0)</f>
        <v>0</v>
      </c>
      <c r="BE41" s="39"/>
      <c r="BF41" s="52"/>
      <c r="BG41" s="39"/>
      <c r="BH41" s="53">
        <f t="shared" ref="BH41:BH46" si="26">IF(BI41&gt;BK41,1,0)</f>
        <v>0</v>
      </c>
      <c r="BI41" s="54"/>
      <c r="BJ41" s="39" t="s">
        <v>4</v>
      </c>
      <c r="BK41" s="54"/>
      <c r="BL41" s="53">
        <f t="shared" ref="BL41:BL46" si="27">IF(BK41&gt;BI41,1,0)</f>
        <v>0</v>
      </c>
      <c r="BM41" s="55"/>
      <c r="BN41" s="39"/>
      <c r="BO41" s="39"/>
      <c r="BP41" s="53">
        <f t="shared" ref="BP41:BP49" si="28">IF(BQ41&gt;BS41,1,0)</f>
        <v>1</v>
      </c>
      <c r="BQ41" s="54">
        <v>25</v>
      </c>
      <c r="BR41" s="39" t="s">
        <v>4</v>
      </c>
      <c r="BS41" s="54">
        <v>4</v>
      </c>
      <c r="BT41" s="53">
        <f t="shared" ref="BT41:BT49" si="29">IF(BS41&gt;BQ41,1,0)</f>
        <v>0</v>
      </c>
      <c r="BU41" s="39"/>
      <c r="BV41" s="153">
        <f>COUNTIF(AP41:BU43,"○")</f>
        <v>2</v>
      </c>
      <c r="BW41" s="156">
        <f>4/4</f>
        <v>1</v>
      </c>
      <c r="BX41" s="156">
        <f>(SUM(AS41:AS43)+SUM(BA41:BA43)+SUM(BI41:BI43)+SUM(BQ41:BQ43))/(SUM(AU41:AU43)+SUM(BC41:BC43)+SUM(BK41:BK43)+SUM(BS41:BS43))</f>
        <v>2.7777777777777777</v>
      </c>
      <c r="BY41" s="153">
        <f>BV41*1000000+BW41*1000+BX41</f>
        <v>2001002.7777777778</v>
      </c>
      <c r="BZ41" s="159">
        <v>1</v>
      </c>
    </row>
    <row r="42" spans="2:78" ht="18" customHeight="1" x14ac:dyDescent="0.2">
      <c r="B42" s="146"/>
      <c r="C42" s="149"/>
      <c r="D42" s="150"/>
      <c r="E42" s="150"/>
      <c r="F42" s="150"/>
      <c r="G42" s="150"/>
      <c r="H42" s="150"/>
      <c r="I42" s="150"/>
      <c r="J42" s="150"/>
      <c r="K42" s="56" t="str">
        <f>IF(N41="","",IF(L42=2,"○","×"))</f>
        <v>×</v>
      </c>
      <c r="L42" s="40">
        <f>SUM(M41:M43)</f>
        <v>1</v>
      </c>
      <c r="M42" s="45">
        <f>IF(N42&gt;P42,1,0)</f>
        <v>0</v>
      </c>
      <c r="N42" s="57">
        <v>22</v>
      </c>
      <c r="O42" s="40" t="s">
        <v>4</v>
      </c>
      <c r="P42" s="57">
        <v>25</v>
      </c>
      <c r="Q42" s="45">
        <f>IF(P42&gt;N42,1,0)</f>
        <v>1</v>
      </c>
      <c r="R42" s="40">
        <f>SUM(Q41:Q43)</f>
        <v>2</v>
      </c>
      <c r="S42" s="56" t="str">
        <f>IF(V41="","",IF(T42=2,"○","×"))</f>
        <v/>
      </c>
      <c r="T42" s="40">
        <f>SUM(U41:U43)</f>
        <v>0</v>
      </c>
      <c r="U42" s="45">
        <f t="shared" si="24"/>
        <v>0</v>
      </c>
      <c r="V42" s="57"/>
      <c r="W42" s="40" t="s">
        <v>4</v>
      </c>
      <c r="X42" s="57"/>
      <c r="Y42" s="45">
        <f t="shared" si="25"/>
        <v>0</v>
      </c>
      <c r="Z42" s="58">
        <f>SUM(Y41:Y43)</f>
        <v>0</v>
      </c>
      <c r="AA42" s="40" t="s">
        <v>66</v>
      </c>
      <c r="AB42" s="40">
        <f>SUM(AC41:AC43)</f>
        <v>0</v>
      </c>
      <c r="AC42" s="45"/>
      <c r="AD42" s="57">
        <v>25</v>
      </c>
      <c r="AE42" s="40" t="s">
        <v>4</v>
      </c>
      <c r="AF42" s="57">
        <v>18</v>
      </c>
      <c r="AG42" s="45"/>
      <c r="AH42" s="40">
        <f>SUM(AG41:AG43)</f>
        <v>0</v>
      </c>
      <c r="AI42" s="154"/>
      <c r="AJ42" s="157"/>
      <c r="AK42" s="157"/>
      <c r="AL42" s="154"/>
      <c r="AM42" s="160"/>
      <c r="AO42" s="146"/>
      <c r="AP42" s="149"/>
      <c r="AQ42" s="150"/>
      <c r="AR42" s="150"/>
      <c r="AS42" s="150"/>
      <c r="AT42" s="150"/>
      <c r="AU42" s="150"/>
      <c r="AV42" s="150"/>
      <c r="AW42" s="150"/>
      <c r="AX42" s="56" t="str">
        <f>IF(BA41="","",IF(AY42=2,"○","×"))</f>
        <v>○</v>
      </c>
      <c r="AY42" s="40">
        <f>SUM(AZ41:AZ43)</f>
        <v>2</v>
      </c>
      <c r="AZ42" s="45">
        <f>IF(BA42&gt;BC42,1,0)</f>
        <v>1</v>
      </c>
      <c r="BA42" s="57">
        <v>25</v>
      </c>
      <c r="BB42" s="40" t="s">
        <v>4</v>
      </c>
      <c r="BC42" s="57">
        <v>16</v>
      </c>
      <c r="BD42" s="45">
        <f>IF(BC42&gt;BA42,1,0)</f>
        <v>0</v>
      </c>
      <c r="BE42" s="40">
        <f>SUM(BD41:BD43)</f>
        <v>0</v>
      </c>
      <c r="BF42" s="56"/>
      <c r="BG42" s="40">
        <f>SUM(BH41:BH43)</f>
        <v>0</v>
      </c>
      <c r="BH42" s="45">
        <f t="shared" si="26"/>
        <v>0</v>
      </c>
      <c r="BI42" s="57"/>
      <c r="BJ42" s="40" t="s">
        <v>4</v>
      </c>
      <c r="BK42" s="57"/>
      <c r="BL42" s="45">
        <f t="shared" si="27"/>
        <v>0</v>
      </c>
      <c r="BM42" s="58">
        <f>SUM(BL41:BL43)</f>
        <v>0</v>
      </c>
      <c r="BN42" s="40" t="str">
        <f>IF(BQ41="","",IF(BO42=2,"○","×"))</f>
        <v>○</v>
      </c>
      <c r="BO42" s="40">
        <f>SUM(BP41:BP43)</f>
        <v>2</v>
      </c>
      <c r="BP42" s="45">
        <f t="shared" si="28"/>
        <v>1</v>
      </c>
      <c r="BQ42" s="57">
        <v>25</v>
      </c>
      <c r="BR42" s="40" t="s">
        <v>4</v>
      </c>
      <c r="BS42" s="57">
        <v>6</v>
      </c>
      <c r="BT42" s="45">
        <f t="shared" si="29"/>
        <v>0</v>
      </c>
      <c r="BU42" s="40">
        <f>SUM(BT41:BT43)</f>
        <v>0</v>
      </c>
      <c r="BV42" s="154"/>
      <c r="BW42" s="157"/>
      <c r="BX42" s="157"/>
      <c r="BY42" s="154"/>
      <c r="BZ42" s="160"/>
    </row>
    <row r="43" spans="2:78" ht="18" customHeight="1" x14ac:dyDescent="0.2">
      <c r="B43" s="146"/>
      <c r="C43" s="151"/>
      <c r="D43" s="152"/>
      <c r="E43" s="152"/>
      <c r="F43" s="152"/>
      <c r="G43" s="152"/>
      <c r="H43" s="152"/>
      <c r="I43" s="152"/>
      <c r="J43" s="152"/>
      <c r="K43" s="67"/>
      <c r="L43" s="41"/>
      <c r="M43" s="45">
        <f>IF(N43&gt;P43,1,0)</f>
        <v>0</v>
      </c>
      <c r="N43" s="60">
        <v>25</v>
      </c>
      <c r="O43" s="41" t="s">
        <v>4</v>
      </c>
      <c r="P43" s="60">
        <v>27</v>
      </c>
      <c r="Q43" s="45">
        <f>IF(P43&gt;N43,1,0)</f>
        <v>1</v>
      </c>
      <c r="R43" s="41"/>
      <c r="S43" s="67"/>
      <c r="T43" s="41"/>
      <c r="U43" s="61">
        <f t="shared" si="24"/>
        <v>0</v>
      </c>
      <c r="V43" s="60"/>
      <c r="W43" s="41" t="s">
        <v>4</v>
      </c>
      <c r="X43" s="60"/>
      <c r="Y43" s="61">
        <f t="shared" si="25"/>
        <v>0</v>
      </c>
      <c r="Z43" s="62"/>
      <c r="AA43" s="41"/>
      <c r="AB43" s="41"/>
      <c r="AC43" s="61"/>
      <c r="AD43" s="60"/>
      <c r="AE43" s="41" t="s">
        <v>4</v>
      </c>
      <c r="AF43" s="60"/>
      <c r="AG43" s="61"/>
      <c r="AH43" s="41"/>
      <c r="AI43" s="155"/>
      <c r="AJ43" s="158"/>
      <c r="AK43" s="158"/>
      <c r="AL43" s="155"/>
      <c r="AM43" s="161"/>
      <c r="AO43" s="146"/>
      <c r="AP43" s="151"/>
      <c r="AQ43" s="152"/>
      <c r="AR43" s="152"/>
      <c r="AS43" s="152"/>
      <c r="AT43" s="152"/>
      <c r="AU43" s="152"/>
      <c r="AV43" s="152"/>
      <c r="AW43" s="152"/>
      <c r="AX43" s="67"/>
      <c r="AY43" s="41"/>
      <c r="AZ43" s="45">
        <f>IF(BA43&gt;BC43,1,0)</f>
        <v>0</v>
      </c>
      <c r="BA43" s="60"/>
      <c r="BB43" s="41" t="s">
        <v>4</v>
      </c>
      <c r="BC43" s="60"/>
      <c r="BD43" s="45">
        <f>IF(BC43&gt;BA43,1,0)</f>
        <v>0</v>
      </c>
      <c r="BE43" s="41"/>
      <c r="BF43" s="59"/>
      <c r="BG43" s="41"/>
      <c r="BH43" s="61">
        <f t="shared" si="26"/>
        <v>0</v>
      </c>
      <c r="BI43" s="60"/>
      <c r="BJ43" s="41" t="s">
        <v>4</v>
      </c>
      <c r="BK43" s="60"/>
      <c r="BL43" s="61">
        <f t="shared" si="27"/>
        <v>0</v>
      </c>
      <c r="BM43" s="62"/>
      <c r="BN43" s="66"/>
      <c r="BO43" s="41"/>
      <c r="BP43" s="61">
        <f t="shared" si="28"/>
        <v>0</v>
      </c>
      <c r="BQ43" s="60"/>
      <c r="BR43" s="41" t="s">
        <v>4</v>
      </c>
      <c r="BS43" s="60"/>
      <c r="BT43" s="61">
        <f t="shared" si="29"/>
        <v>0</v>
      </c>
      <c r="BU43" s="41"/>
      <c r="BV43" s="155"/>
      <c r="BW43" s="158"/>
      <c r="BX43" s="158"/>
      <c r="BY43" s="155"/>
      <c r="BZ43" s="161"/>
    </row>
    <row r="44" spans="2:78" ht="18" customHeight="1" x14ac:dyDescent="0.2">
      <c r="B44" s="145" t="s">
        <v>56</v>
      </c>
      <c r="C44" s="39"/>
      <c r="D44" s="39"/>
      <c r="E44" s="39"/>
      <c r="F44" s="39">
        <f>IF(P41="","",P41)</f>
        <v>23</v>
      </c>
      <c r="G44" s="39" t="s">
        <v>4</v>
      </c>
      <c r="H44" s="39">
        <f>IF(N41="","",N41)</f>
        <v>25</v>
      </c>
      <c r="I44" s="53">
        <f>IF(H44&gt;F44,1,0)</f>
        <v>1</v>
      </c>
      <c r="J44" s="39"/>
      <c r="K44" s="147"/>
      <c r="L44" s="148"/>
      <c r="M44" s="148"/>
      <c r="N44" s="148"/>
      <c r="O44" s="148"/>
      <c r="P44" s="148"/>
      <c r="Q44" s="148"/>
      <c r="R44" s="148"/>
      <c r="S44" s="52"/>
      <c r="T44" s="39"/>
      <c r="U44" s="53">
        <f t="shared" si="24"/>
        <v>1</v>
      </c>
      <c r="V44" s="54">
        <v>25</v>
      </c>
      <c r="W44" s="39" t="s">
        <v>4</v>
      </c>
      <c r="X44" s="54">
        <v>11</v>
      </c>
      <c r="Y44" s="53">
        <f t="shared" si="25"/>
        <v>0</v>
      </c>
      <c r="Z44" s="55"/>
      <c r="AA44" s="39"/>
      <c r="AB44" s="39"/>
      <c r="AC44" s="53"/>
      <c r="AD44" s="54"/>
      <c r="AE44" s="39" t="s">
        <v>4</v>
      </c>
      <c r="AF44" s="54"/>
      <c r="AG44" s="53"/>
      <c r="AH44" s="39"/>
      <c r="AI44" s="153">
        <f>COUNTIF(C44:AH46,"○")</f>
        <v>2</v>
      </c>
      <c r="AJ44" s="156">
        <f>4/5</f>
        <v>0.8</v>
      </c>
      <c r="AK44" s="156">
        <f>(SUM(F44:F46)+SUM(N44:N46)+SUM(V44:V46)+SUM(AD44:AD46))/(SUM(H44:H46)+SUM(P44:P46)+SUM(X44:X46)+SUM(AF44:AF46))</f>
        <v>1.4367816091954022</v>
      </c>
      <c r="AL44" s="153">
        <f>AI44*1000000+AJ44*1000+AK44</f>
        <v>2000801.4367816092</v>
      </c>
      <c r="AM44" s="159">
        <v>1</v>
      </c>
      <c r="AO44" s="145" t="s">
        <v>21</v>
      </c>
      <c r="AP44" s="39"/>
      <c r="AQ44" s="39"/>
      <c r="AR44" s="39"/>
      <c r="AS44" s="39">
        <f>IF(BC41="","",BC41)</f>
        <v>10</v>
      </c>
      <c r="AT44" s="39" t="s">
        <v>4</v>
      </c>
      <c r="AU44" s="39">
        <f>IF(BA41="","",BA41)</f>
        <v>25</v>
      </c>
      <c r="AV44" s="53">
        <f>IF(AU44&gt;AS44,1,0)</f>
        <v>1</v>
      </c>
      <c r="AW44" s="39"/>
      <c r="AX44" s="147"/>
      <c r="AY44" s="148"/>
      <c r="AZ44" s="148"/>
      <c r="BA44" s="148"/>
      <c r="BB44" s="148"/>
      <c r="BC44" s="148"/>
      <c r="BD44" s="148"/>
      <c r="BE44" s="148"/>
      <c r="BF44" s="52"/>
      <c r="BG44" s="39"/>
      <c r="BH44" s="53">
        <f t="shared" si="26"/>
        <v>1</v>
      </c>
      <c r="BI44" s="54">
        <v>25</v>
      </c>
      <c r="BJ44" s="39" t="s">
        <v>4</v>
      </c>
      <c r="BK44" s="54">
        <v>19</v>
      </c>
      <c r="BL44" s="53">
        <f t="shared" si="27"/>
        <v>0</v>
      </c>
      <c r="BM44" s="55"/>
      <c r="BN44" s="39"/>
      <c r="BO44" s="39"/>
      <c r="BP44" s="53">
        <f t="shared" si="28"/>
        <v>0</v>
      </c>
      <c r="BQ44" s="54"/>
      <c r="BR44" s="39" t="s">
        <v>4</v>
      </c>
      <c r="BS44" s="54"/>
      <c r="BT44" s="53">
        <f t="shared" si="29"/>
        <v>0</v>
      </c>
      <c r="BU44" s="39"/>
      <c r="BV44" s="153">
        <f>COUNTIF(AP44:BU46,"○")</f>
        <v>1</v>
      </c>
      <c r="BW44" s="156">
        <f>2/4</f>
        <v>0.5</v>
      </c>
      <c r="BX44" s="156">
        <f>(SUM(AS44:AS46)+SUM(BA44:BA46)+SUM(BI44:BI46)+SUM(BQ44:BQ46))/(SUM(AU44:AU46)+SUM(BC44:BC46)+SUM(BK44:BK46)+SUM(BS44:BS46))</f>
        <v>0.8539325842696629</v>
      </c>
      <c r="BY44" s="153">
        <f>BV44*1000000+BW44*1000+BX44</f>
        <v>1000500.8539325843</v>
      </c>
      <c r="BZ44" s="159">
        <v>2</v>
      </c>
    </row>
    <row r="45" spans="2:78" ht="18" customHeight="1" x14ac:dyDescent="0.2">
      <c r="B45" s="146"/>
      <c r="C45" s="40" t="s">
        <v>66</v>
      </c>
      <c r="D45" s="40">
        <f>R42</f>
        <v>2</v>
      </c>
      <c r="F45" s="40">
        <f>IF(P42="","",P42)</f>
        <v>25</v>
      </c>
      <c r="G45" s="40" t="s">
        <v>4</v>
      </c>
      <c r="H45" s="40">
        <f>IF(N42="","",N42)</f>
        <v>22</v>
      </c>
      <c r="I45" s="45">
        <f t="shared" ref="I45:I52" si="30">IF(H45&gt;F45,1,0)</f>
        <v>0</v>
      </c>
      <c r="J45" s="40">
        <f>L42</f>
        <v>1</v>
      </c>
      <c r="K45" s="149"/>
      <c r="L45" s="150"/>
      <c r="M45" s="150"/>
      <c r="N45" s="150"/>
      <c r="O45" s="150"/>
      <c r="P45" s="150"/>
      <c r="Q45" s="150"/>
      <c r="R45" s="150"/>
      <c r="S45" s="56" t="str">
        <f>IF(V44="","",IF(T45=2,"○","×"))</f>
        <v>○</v>
      </c>
      <c r="T45" s="40">
        <f>SUM(U44:U46)</f>
        <v>2</v>
      </c>
      <c r="U45" s="45">
        <f t="shared" si="24"/>
        <v>1</v>
      </c>
      <c r="V45" s="57">
        <v>25</v>
      </c>
      <c r="W45" s="40" t="s">
        <v>4</v>
      </c>
      <c r="X45" s="57">
        <v>4</v>
      </c>
      <c r="Y45" s="45">
        <f t="shared" si="25"/>
        <v>0</v>
      </c>
      <c r="Z45" s="58">
        <f>SUM(Y44:Y46)</f>
        <v>0</v>
      </c>
      <c r="AA45" s="40" t="str">
        <f>IF(AD44="","",IF(AB45=2,"○","×"))</f>
        <v/>
      </c>
      <c r="AB45" s="40">
        <f>SUM(AC44:AC46)</f>
        <v>0</v>
      </c>
      <c r="AC45" s="45"/>
      <c r="AD45" s="57"/>
      <c r="AE45" s="40" t="s">
        <v>4</v>
      </c>
      <c r="AF45" s="57"/>
      <c r="AG45" s="45"/>
      <c r="AH45" s="40">
        <f>SUM(AG44:AG46)</f>
        <v>0</v>
      </c>
      <c r="AI45" s="154"/>
      <c r="AJ45" s="157"/>
      <c r="AK45" s="157"/>
      <c r="AL45" s="154"/>
      <c r="AM45" s="160"/>
      <c r="AO45" s="146"/>
      <c r="AP45" s="40" t="str">
        <f>IF(AX42="○","×","○")</f>
        <v>×</v>
      </c>
      <c r="AQ45" s="40">
        <f>BE42</f>
        <v>0</v>
      </c>
      <c r="AS45" s="40">
        <f>IF(BC42="","",BC42)</f>
        <v>16</v>
      </c>
      <c r="AT45" s="40" t="s">
        <v>4</v>
      </c>
      <c r="AU45" s="40">
        <f>IF(BA42="","",BA42)</f>
        <v>25</v>
      </c>
      <c r="AV45" s="45">
        <f t="shared" ref="AV45:AV52" si="31">IF(AU45&gt;AS45,1,0)</f>
        <v>1</v>
      </c>
      <c r="AW45" s="40">
        <f>AY42</f>
        <v>2</v>
      </c>
      <c r="AX45" s="149"/>
      <c r="AY45" s="150"/>
      <c r="AZ45" s="150"/>
      <c r="BA45" s="150"/>
      <c r="BB45" s="150"/>
      <c r="BC45" s="150"/>
      <c r="BD45" s="150"/>
      <c r="BE45" s="150"/>
      <c r="BF45" s="56" t="str">
        <f>IF(BI44="","",IF(BG45=2,"○","×"))</f>
        <v>○</v>
      </c>
      <c r="BG45" s="40">
        <f>SUM(BH44:BH46)</f>
        <v>2</v>
      </c>
      <c r="BH45" s="45">
        <f t="shared" si="26"/>
        <v>1</v>
      </c>
      <c r="BI45" s="57">
        <v>25</v>
      </c>
      <c r="BJ45" s="40" t="s">
        <v>4</v>
      </c>
      <c r="BK45" s="57">
        <v>20</v>
      </c>
      <c r="BL45" s="45">
        <f t="shared" si="27"/>
        <v>0</v>
      </c>
      <c r="BM45" s="58">
        <f>SUM(BL44:BL46)</f>
        <v>0</v>
      </c>
      <c r="BO45" s="40">
        <f>SUM(BP44:BP46)</f>
        <v>0</v>
      </c>
      <c r="BP45" s="45">
        <f t="shared" si="28"/>
        <v>0</v>
      </c>
      <c r="BQ45" s="57"/>
      <c r="BR45" s="40" t="s">
        <v>4</v>
      </c>
      <c r="BS45" s="57"/>
      <c r="BT45" s="45">
        <f t="shared" si="29"/>
        <v>0</v>
      </c>
      <c r="BU45" s="40">
        <f>SUM(BT44:BT46)</f>
        <v>0</v>
      </c>
      <c r="BV45" s="154"/>
      <c r="BW45" s="157"/>
      <c r="BX45" s="157"/>
      <c r="BY45" s="154"/>
      <c r="BZ45" s="160"/>
    </row>
    <row r="46" spans="2:78" ht="18" customHeight="1" x14ac:dyDescent="0.2">
      <c r="B46" s="146"/>
      <c r="C46" s="41"/>
      <c r="D46" s="41"/>
      <c r="E46" s="41"/>
      <c r="F46" s="41">
        <f>IF(P43="","",P43)</f>
        <v>27</v>
      </c>
      <c r="G46" s="41" t="s">
        <v>4</v>
      </c>
      <c r="H46" s="41">
        <f>IF(N43="","",N43)</f>
        <v>25</v>
      </c>
      <c r="I46" s="45">
        <f t="shared" si="30"/>
        <v>0</v>
      </c>
      <c r="J46" s="41"/>
      <c r="K46" s="151"/>
      <c r="L46" s="152"/>
      <c r="M46" s="152"/>
      <c r="N46" s="152"/>
      <c r="O46" s="152"/>
      <c r="P46" s="152"/>
      <c r="Q46" s="152"/>
      <c r="R46" s="152"/>
      <c r="S46" s="67"/>
      <c r="T46" s="41"/>
      <c r="U46" s="61">
        <f t="shared" si="24"/>
        <v>0</v>
      </c>
      <c r="V46" s="60"/>
      <c r="W46" s="41" t="s">
        <v>4</v>
      </c>
      <c r="X46" s="60"/>
      <c r="Y46" s="61">
        <f t="shared" si="25"/>
        <v>0</v>
      </c>
      <c r="Z46" s="62"/>
      <c r="AA46" s="41"/>
      <c r="AB46" s="41"/>
      <c r="AC46" s="61"/>
      <c r="AD46" s="60"/>
      <c r="AE46" s="41" t="s">
        <v>4</v>
      </c>
      <c r="AF46" s="60"/>
      <c r="AG46" s="61"/>
      <c r="AH46" s="41"/>
      <c r="AI46" s="155"/>
      <c r="AJ46" s="158"/>
      <c r="AK46" s="158"/>
      <c r="AL46" s="155"/>
      <c r="AM46" s="161"/>
      <c r="AO46" s="146"/>
      <c r="AP46" s="41"/>
      <c r="AQ46" s="41"/>
      <c r="AR46" s="41"/>
      <c r="AS46" s="41" t="str">
        <f>IF(BC43="","",BC43)</f>
        <v/>
      </c>
      <c r="AT46" s="41" t="s">
        <v>4</v>
      </c>
      <c r="AU46" s="41" t="str">
        <f>IF(BA43="","",BA43)</f>
        <v/>
      </c>
      <c r="AV46" s="45">
        <f t="shared" si="31"/>
        <v>0</v>
      </c>
      <c r="AW46" s="41"/>
      <c r="AX46" s="151"/>
      <c r="AY46" s="152"/>
      <c r="AZ46" s="152"/>
      <c r="BA46" s="152"/>
      <c r="BB46" s="152"/>
      <c r="BC46" s="152"/>
      <c r="BD46" s="152"/>
      <c r="BE46" s="152"/>
      <c r="BF46" s="67"/>
      <c r="BG46" s="41"/>
      <c r="BH46" s="61">
        <f t="shared" si="26"/>
        <v>0</v>
      </c>
      <c r="BI46" s="60"/>
      <c r="BJ46" s="41" t="s">
        <v>4</v>
      </c>
      <c r="BK46" s="60"/>
      <c r="BL46" s="61">
        <f t="shared" si="27"/>
        <v>0</v>
      </c>
      <c r="BM46" s="62"/>
      <c r="BN46" s="66"/>
      <c r="BO46" s="41"/>
      <c r="BP46" s="61">
        <f t="shared" si="28"/>
        <v>0</v>
      </c>
      <c r="BQ46" s="60"/>
      <c r="BR46" s="41" t="s">
        <v>4</v>
      </c>
      <c r="BS46" s="60"/>
      <c r="BT46" s="61">
        <f t="shared" si="29"/>
        <v>0</v>
      </c>
      <c r="BU46" s="41"/>
      <c r="BV46" s="155"/>
      <c r="BW46" s="158"/>
      <c r="BX46" s="158"/>
      <c r="BY46" s="155"/>
      <c r="BZ46" s="161"/>
    </row>
    <row r="47" spans="2:78" ht="18" customHeight="1" x14ac:dyDescent="0.2">
      <c r="B47" s="145" t="s">
        <v>57</v>
      </c>
      <c r="C47" s="39"/>
      <c r="D47" s="39"/>
      <c r="E47" s="39"/>
      <c r="F47" s="40" t="str">
        <f>IF(X41="","",X41)</f>
        <v/>
      </c>
      <c r="G47" s="39" t="s">
        <v>4</v>
      </c>
      <c r="H47" s="40" t="str">
        <f>IF(V41="","",V41)</f>
        <v/>
      </c>
      <c r="I47" s="45">
        <f t="shared" si="30"/>
        <v>0</v>
      </c>
      <c r="J47" s="39"/>
      <c r="K47" s="52"/>
      <c r="L47" s="39"/>
      <c r="M47" s="39"/>
      <c r="N47" s="39">
        <f>IF(X44="","",X44)</f>
        <v>11</v>
      </c>
      <c r="O47" s="39" t="s">
        <v>4</v>
      </c>
      <c r="P47" s="40">
        <f>IF(V44="","",V44)</f>
        <v>25</v>
      </c>
      <c r="Q47" s="53">
        <f t="shared" ref="Q47:Q52" si="32">IF(P47&gt;N47,1,0)</f>
        <v>1</v>
      </c>
      <c r="R47" s="39"/>
      <c r="S47" s="147"/>
      <c r="T47" s="148"/>
      <c r="U47" s="148"/>
      <c r="V47" s="148"/>
      <c r="W47" s="148"/>
      <c r="X47" s="148"/>
      <c r="Y47" s="148"/>
      <c r="Z47" s="169"/>
      <c r="AA47" s="39"/>
      <c r="AB47" s="39"/>
      <c r="AC47" s="53"/>
      <c r="AD47" s="54">
        <v>26</v>
      </c>
      <c r="AE47" s="39" t="s">
        <v>4</v>
      </c>
      <c r="AF47" s="54">
        <v>28</v>
      </c>
      <c r="AG47" s="53"/>
      <c r="AH47" s="39"/>
      <c r="AI47" s="153">
        <f>COUNTIF(C47:AH49,"○")</f>
        <v>0</v>
      </c>
      <c r="AJ47" s="156">
        <f>1/5</f>
        <v>0.2</v>
      </c>
      <c r="AK47" s="156">
        <f>(SUM(F47:F49)+SUM(N47:N49)+SUM(V47:V49)+SUM(AD47:AD49))/(SUM(H47:H49)+SUM(P47:P49)+SUM(X47:X49)+SUM(AF47:AF49))</f>
        <v>0.63114754098360659</v>
      </c>
      <c r="AL47" s="153">
        <f>AI47*1000000+AJ47*1000+AK47</f>
        <v>200.63114754098362</v>
      </c>
      <c r="AM47" s="159">
        <v>4</v>
      </c>
      <c r="AO47" s="145" t="s">
        <v>39</v>
      </c>
      <c r="AP47" s="39"/>
      <c r="AQ47" s="39"/>
      <c r="AR47" s="39"/>
      <c r="AS47" s="40" t="str">
        <f>IF(BK41="","",BK41)</f>
        <v/>
      </c>
      <c r="AT47" s="39" t="s">
        <v>4</v>
      </c>
      <c r="AU47" s="40" t="str">
        <f>IF(BI41="","",BI41)</f>
        <v/>
      </c>
      <c r="AV47" s="45">
        <f t="shared" si="31"/>
        <v>0</v>
      </c>
      <c r="AW47" s="39"/>
      <c r="AX47" s="52"/>
      <c r="AY47" s="39"/>
      <c r="AZ47" s="39"/>
      <c r="BA47" s="39">
        <f>IF(BK44="","",BK44)</f>
        <v>19</v>
      </c>
      <c r="BB47" s="39" t="s">
        <v>4</v>
      </c>
      <c r="BC47" s="40">
        <f>IF(BI44="","",BI44)</f>
        <v>25</v>
      </c>
      <c r="BD47" s="53">
        <f t="shared" ref="BD47:BD52" si="33">IF(BC47&gt;BA47,1,0)</f>
        <v>1</v>
      </c>
      <c r="BE47" s="39"/>
      <c r="BF47" s="147"/>
      <c r="BG47" s="148"/>
      <c r="BH47" s="148"/>
      <c r="BI47" s="148"/>
      <c r="BJ47" s="148"/>
      <c r="BK47" s="148"/>
      <c r="BL47" s="148"/>
      <c r="BM47" s="169"/>
      <c r="BN47" s="39"/>
      <c r="BO47" s="39"/>
      <c r="BP47" s="53">
        <f t="shared" si="28"/>
        <v>1</v>
      </c>
      <c r="BQ47" s="54">
        <v>25</v>
      </c>
      <c r="BR47" s="39" t="s">
        <v>4</v>
      </c>
      <c r="BS47" s="54">
        <v>14</v>
      </c>
      <c r="BT47" s="53">
        <f t="shared" si="29"/>
        <v>0</v>
      </c>
      <c r="BU47" s="39"/>
      <c r="BV47" s="153">
        <f>COUNTIF(AP47:BU49,"○")</f>
        <v>1</v>
      </c>
      <c r="BW47" s="156">
        <f>2/4</f>
        <v>0.5</v>
      </c>
      <c r="BX47" s="156">
        <f>(SUM(AS47:AS49)+SUM(BA47:BA49)+SUM(BI47:BI49)+SUM(BQ47:BQ49))/(SUM(AU47:AU49)+SUM(BC47:BC49)+SUM(BK47:BK49)+SUM(BS47:BS49))</f>
        <v>1.1866666666666668</v>
      </c>
      <c r="BY47" s="153">
        <f>BV47*1000000+BW47*1000+BX47</f>
        <v>1000501.1866666666</v>
      </c>
      <c r="BZ47" s="159">
        <v>3</v>
      </c>
    </row>
    <row r="48" spans="2:78" ht="18" customHeight="1" x14ac:dyDescent="0.2">
      <c r="B48" s="146"/>
      <c r="D48" s="40">
        <f>Z42</f>
        <v>0</v>
      </c>
      <c r="F48" s="40" t="str">
        <f>IF(X42="","",X42)</f>
        <v/>
      </c>
      <c r="G48" s="40" t="s">
        <v>4</v>
      </c>
      <c r="H48" s="40" t="str">
        <f>IF(V42="","",V42)</f>
        <v/>
      </c>
      <c r="I48" s="45">
        <f t="shared" si="30"/>
        <v>0</v>
      </c>
      <c r="J48" s="40">
        <f>T42</f>
        <v>0</v>
      </c>
      <c r="K48" s="56" t="str">
        <f>IF(S45="○","×","○")</f>
        <v>×</v>
      </c>
      <c r="L48" s="40">
        <f>Z45</f>
        <v>0</v>
      </c>
      <c r="N48" s="40">
        <f>IF(X45="","",X45)</f>
        <v>4</v>
      </c>
      <c r="O48" s="40" t="s">
        <v>4</v>
      </c>
      <c r="P48" s="40">
        <f>IF(V45="","",V45)</f>
        <v>25</v>
      </c>
      <c r="Q48" s="45">
        <f t="shared" si="32"/>
        <v>1</v>
      </c>
      <c r="R48" s="40">
        <f>T45</f>
        <v>2</v>
      </c>
      <c r="S48" s="149"/>
      <c r="T48" s="150"/>
      <c r="U48" s="150"/>
      <c r="V48" s="150"/>
      <c r="W48" s="150"/>
      <c r="X48" s="150"/>
      <c r="Y48" s="150"/>
      <c r="Z48" s="170"/>
      <c r="AA48" s="40" t="str">
        <f>IF(AD47="","",IF(AB48=2,"○","×"))</f>
        <v>×</v>
      </c>
      <c r="AB48" s="40">
        <f>SUM(AC47:AC49)</f>
        <v>0</v>
      </c>
      <c r="AC48" s="45"/>
      <c r="AD48" s="57">
        <v>25</v>
      </c>
      <c r="AE48" s="40" t="s">
        <v>4</v>
      </c>
      <c r="AF48" s="57">
        <v>19</v>
      </c>
      <c r="AG48" s="45"/>
      <c r="AH48" s="40">
        <f>SUM(AG47:AG49)</f>
        <v>0</v>
      </c>
      <c r="AI48" s="154"/>
      <c r="AJ48" s="157"/>
      <c r="AK48" s="157"/>
      <c r="AL48" s="154"/>
      <c r="AM48" s="160"/>
      <c r="AO48" s="146"/>
      <c r="AQ48" s="40">
        <f>BM42</f>
        <v>0</v>
      </c>
      <c r="AS48" s="40" t="str">
        <f>IF(BK42="","",BK42)</f>
        <v/>
      </c>
      <c r="AT48" s="40" t="s">
        <v>4</v>
      </c>
      <c r="AU48" s="40" t="str">
        <f>IF(BI42="","",BI42)</f>
        <v/>
      </c>
      <c r="AV48" s="45">
        <f t="shared" si="31"/>
        <v>0</v>
      </c>
      <c r="AW48" s="40">
        <f>BG42</f>
        <v>0</v>
      </c>
      <c r="AX48" s="56" t="str">
        <f>IF(BF45="○","×","○")</f>
        <v>×</v>
      </c>
      <c r="AY48" s="40">
        <f>BM45</f>
        <v>0</v>
      </c>
      <c r="BA48" s="40">
        <f>IF(BK45="","",BK45)</f>
        <v>20</v>
      </c>
      <c r="BB48" s="40" t="s">
        <v>4</v>
      </c>
      <c r="BC48" s="40">
        <f>IF(BI45="","",BI45)</f>
        <v>25</v>
      </c>
      <c r="BD48" s="45">
        <f t="shared" si="33"/>
        <v>1</v>
      </c>
      <c r="BE48" s="40">
        <f>BG45</f>
        <v>2</v>
      </c>
      <c r="BF48" s="149"/>
      <c r="BG48" s="150"/>
      <c r="BH48" s="150"/>
      <c r="BI48" s="150"/>
      <c r="BJ48" s="150"/>
      <c r="BK48" s="150"/>
      <c r="BL48" s="150"/>
      <c r="BM48" s="170"/>
      <c r="BN48" s="40" t="str">
        <f>IF(BQ47="","",IF(BO48=2,"○","×"))</f>
        <v>○</v>
      </c>
      <c r="BO48" s="40">
        <f>SUM(BP47:BP49)</f>
        <v>2</v>
      </c>
      <c r="BP48" s="45">
        <f t="shared" si="28"/>
        <v>1</v>
      </c>
      <c r="BQ48" s="57">
        <v>25</v>
      </c>
      <c r="BR48" s="40" t="s">
        <v>4</v>
      </c>
      <c r="BS48" s="57">
        <v>11</v>
      </c>
      <c r="BT48" s="45">
        <f t="shared" si="29"/>
        <v>0</v>
      </c>
      <c r="BU48" s="40">
        <f>SUM(BT47:BT49)</f>
        <v>0</v>
      </c>
      <c r="BV48" s="154"/>
      <c r="BW48" s="157"/>
      <c r="BX48" s="157"/>
      <c r="BY48" s="154"/>
      <c r="BZ48" s="160"/>
    </row>
    <row r="49" spans="2:78" ht="18" customHeight="1" x14ac:dyDescent="0.2">
      <c r="B49" s="168"/>
      <c r="C49" s="41"/>
      <c r="D49" s="41"/>
      <c r="E49" s="41"/>
      <c r="F49" s="41" t="str">
        <f>IF(X43="","",X43)</f>
        <v/>
      </c>
      <c r="G49" s="41" t="s">
        <v>4</v>
      </c>
      <c r="H49" s="41" t="str">
        <f>IF(V43="","",V43)</f>
        <v/>
      </c>
      <c r="I49" s="45">
        <f t="shared" si="30"/>
        <v>0</v>
      </c>
      <c r="J49" s="41"/>
      <c r="K49" s="59"/>
      <c r="L49" s="41"/>
      <c r="M49" s="41"/>
      <c r="N49" s="41" t="str">
        <f>IF(X46="","",X46)</f>
        <v/>
      </c>
      <c r="O49" s="41" t="s">
        <v>4</v>
      </c>
      <c r="P49" s="41" t="str">
        <f>IF(V46="","",V46)</f>
        <v/>
      </c>
      <c r="Q49" s="61">
        <f t="shared" si="32"/>
        <v>0</v>
      </c>
      <c r="R49" s="41"/>
      <c r="S49" s="151"/>
      <c r="T49" s="152"/>
      <c r="U49" s="152"/>
      <c r="V49" s="152"/>
      <c r="W49" s="152"/>
      <c r="X49" s="152"/>
      <c r="Y49" s="152"/>
      <c r="Z49" s="171"/>
      <c r="AA49" s="41"/>
      <c r="AB49" s="41"/>
      <c r="AC49" s="61"/>
      <c r="AD49" s="60">
        <v>11</v>
      </c>
      <c r="AE49" s="41" t="s">
        <v>4</v>
      </c>
      <c r="AF49" s="60">
        <v>25</v>
      </c>
      <c r="AG49" s="61"/>
      <c r="AH49" s="41"/>
      <c r="AI49" s="155"/>
      <c r="AJ49" s="158"/>
      <c r="AK49" s="158"/>
      <c r="AL49" s="155"/>
      <c r="AM49" s="161"/>
      <c r="AO49" s="168"/>
      <c r="AP49" s="41"/>
      <c r="AQ49" s="41"/>
      <c r="AR49" s="41"/>
      <c r="AS49" s="41" t="str">
        <f>IF(BK43="","",BK43)</f>
        <v/>
      </c>
      <c r="AT49" s="41" t="s">
        <v>4</v>
      </c>
      <c r="AU49" s="41" t="str">
        <f>IF(BI43="","",BI43)</f>
        <v/>
      </c>
      <c r="AV49" s="45">
        <f t="shared" si="31"/>
        <v>0</v>
      </c>
      <c r="AW49" s="41"/>
      <c r="AX49" s="59"/>
      <c r="AY49" s="41"/>
      <c r="AZ49" s="41"/>
      <c r="BA49" s="41" t="str">
        <f>IF(BK46="","",BK46)</f>
        <v/>
      </c>
      <c r="BB49" s="41" t="s">
        <v>4</v>
      </c>
      <c r="BC49" s="41" t="str">
        <f>IF(BI46="","",BI46)</f>
        <v/>
      </c>
      <c r="BD49" s="61">
        <f t="shared" si="33"/>
        <v>0</v>
      </c>
      <c r="BE49" s="41"/>
      <c r="BF49" s="151"/>
      <c r="BG49" s="152"/>
      <c r="BH49" s="152"/>
      <c r="BI49" s="152"/>
      <c r="BJ49" s="152"/>
      <c r="BK49" s="152"/>
      <c r="BL49" s="152"/>
      <c r="BM49" s="171"/>
      <c r="BN49" s="66"/>
      <c r="BO49" s="41"/>
      <c r="BP49" s="61">
        <f t="shared" si="28"/>
        <v>0</v>
      </c>
      <c r="BQ49" s="60"/>
      <c r="BR49" s="41" t="s">
        <v>4</v>
      </c>
      <c r="BS49" s="60"/>
      <c r="BT49" s="61">
        <f t="shared" si="29"/>
        <v>0</v>
      </c>
      <c r="BU49" s="41"/>
      <c r="BV49" s="155"/>
      <c r="BW49" s="158"/>
      <c r="BX49" s="158"/>
      <c r="BY49" s="155"/>
      <c r="BZ49" s="161"/>
    </row>
    <row r="50" spans="2:78" ht="18" customHeight="1" x14ac:dyDescent="0.2">
      <c r="B50" s="145" t="s">
        <v>1</v>
      </c>
      <c r="C50" s="39"/>
      <c r="D50" s="39"/>
      <c r="E50" s="39"/>
      <c r="F50" s="40">
        <f>IF(AF41="","",AF41)</f>
        <v>15</v>
      </c>
      <c r="G50" s="39" t="s">
        <v>32</v>
      </c>
      <c r="H50" s="40">
        <f>IF(AD41="","",AD41)</f>
        <v>25</v>
      </c>
      <c r="I50" s="45">
        <f t="shared" si="30"/>
        <v>1</v>
      </c>
      <c r="J50" s="39"/>
      <c r="K50" s="52"/>
      <c r="L50" s="39"/>
      <c r="M50" s="39"/>
      <c r="N50" s="39" t="str">
        <f>IF(AF44="","",AF44)</f>
        <v/>
      </c>
      <c r="O50" s="39" t="s">
        <v>32</v>
      </c>
      <c r="P50" s="39" t="str">
        <f>IF(AD44="","",AD44)</f>
        <v/>
      </c>
      <c r="Q50" s="53">
        <f t="shared" si="32"/>
        <v>0</v>
      </c>
      <c r="R50" s="39"/>
      <c r="S50" s="52"/>
      <c r="T50" s="39"/>
      <c r="U50" s="39"/>
      <c r="V50" s="39">
        <f>IF(AF47="","",AF47)</f>
        <v>28</v>
      </c>
      <c r="W50" s="39" t="s">
        <v>4</v>
      </c>
      <c r="X50" s="39">
        <f>IF(AD47="","",AD47)</f>
        <v>26</v>
      </c>
      <c r="Y50" s="53">
        <f>IF(X50&gt;V50,1,0)</f>
        <v>0</v>
      </c>
      <c r="Z50" s="55"/>
      <c r="AA50" s="148"/>
      <c r="AB50" s="148"/>
      <c r="AC50" s="148"/>
      <c r="AD50" s="148"/>
      <c r="AE50" s="148"/>
      <c r="AF50" s="148"/>
      <c r="AG50" s="148"/>
      <c r="AH50" s="148"/>
      <c r="AI50" s="153">
        <f>COUNTIF(C50:AH52,"○")</f>
        <v>1</v>
      </c>
      <c r="AJ50" s="156">
        <f>2/5</f>
        <v>0.4</v>
      </c>
      <c r="AK50" s="156">
        <f>(SUM(F50:F52)+SUM(N50:N52)+SUM(V50:V52)+SUM(AD50:AD52))/(SUM(H50:H52)+SUM(P50:P52)+SUM(X50:X52)+SUM(AF50:AF52))</f>
        <v>0.9375</v>
      </c>
      <c r="AL50" s="153">
        <f>AI50*1000000+AJ50*1000+AK50</f>
        <v>1000400.9375</v>
      </c>
      <c r="AM50" s="159">
        <v>3</v>
      </c>
      <c r="AO50" s="145" t="s">
        <v>28</v>
      </c>
      <c r="AP50" s="39"/>
      <c r="AQ50" s="39"/>
      <c r="AR50" s="39"/>
      <c r="AS50" s="40">
        <f>IF(BS41="","",BS41)</f>
        <v>4</v>
      </c>
      <c r="AT50" s="39" t="s">
        <v>4</v>
      </c>
      <c r="AU50" s="40">
        <f>IF(BQ41="","",BQ41)</f>
        <v>25</v>
      </c>
      <c r="AV50" s="45">
        <f t="shared" si="31"/>
        <v>1</v>
      </c>
      <c r="AW50" s="39"/>
      <c r="AX50" s="52"/>
      <c r="AY50" s="39"/>
      <c r="AZ50" s="39"/>
      <c r="BA50" s="39" t="str">
        <f>IF(BS44="","",BS44)</f>
        <v/>
      </c>
      <c r="BB50" s="39" t="s">
        <v>4</v>
      </c>
      <c r="BC50" s="39" t="str">
        <f>IF(BQ44="","",BQ44)</f>
        <v/>
      </c>
      <c r="BD50" s="53">
        <f t="shared" si="33"/>
        <v>0</v>
      </c>
      <c r="BE50" s="39"/>
      <c r="BF50" s="52"/>
      <c r="BG50" s="39"/>
      <c r="BH50" s="39"/>
      <c r="BI50" s="39">
        <f>IF(BS47="","",BS47)</f>
        <v>14</v>
      </c>
      <c r="BJ50" s="39" t="s">
        <v>4</v>
      </c>
      <c r="BK50" s="39">
        <f>IF(BQ47="","",BQ47)</f>
        <v>25</v>
      </c>
      <c r="BL50" s="53">
        <f>IF(BK50&gt;BI50,1,0)</f>
        <v>1</v>
      </c>
      <c r="BM50" s="55"/>
      <c r="BN50" s="148"/>
      <c r="BO50" s="148"/>
      <c r="BP50" s="148"/>
      <c r="BQ50" s="148"/>
      <c r="BR50" s="148"/>
      <c r="BS50" s="148"/>
      <c r="BT50" s="148"/>
      <c r="BU50" s="148"/>
      <c r="BV50" s="153">
        <f>COUNTIF(AP50:BU52,"○")</f>
        <v>0</v>
      </c>
      <c r="BW50" s="156">
        <f>0/4</f>
        <v>0</v>
      </c>
      <c r="BX50" s="156">
        <f>(SUM(AS50:AS52)+SUM(BA50:BA52)+SUM(BI50:BI52)+SUM(BQ50:BQ52))/(SUM(AU50:AU52)+SUM(BC50:BC52)+SUM(BK50:BK52)+SUM(BS50:BS52))</f>
        <v>0.35</v>
      </c>
      <c r="BY50" s="153">
        <f>BV50*1000000+BW50*1000+BX50</f>
        <v>0.35</v>
      </c>
      <c r="BZ50" s="159">
        <v>4</v>
      </c>
    </row>
    <row r="51" spans="2:78" ht="18" customHeight="1" x14ac:dyDescent="0.2">
      <c r="B51" s="146"/>
      <c r="C51" s="40" t="s">
        <v>65</v>
      </c>
      <c r="D51" s="40">
        <f>AH42</f>
        <v>0</v>
      </c>
      <c r="F51" s="40">
        <f>IF(AF42="","",AF42)</f>
        <v>18</v>
      </c>
      <c r="G51" s="40" t="s">
        <v>32</v>
      </c>
      <c r="H51" s="40">
        <f>IF(AD42="","",AD42)</f>
        <v>25</v>
      </c>
      <c r="I51" s="45">
        <f t="shared" si="30"/>
        <v>1</v>
      </c>
      <c r="J51" s="40">
        <f>AB42</f>
        <v>0</v>
      </c>
      <c r="K51" s="56"/>
      <c r="L51" s="40">
        <f>AH45</f>
        <v>0</v>
      </c>
      <c r="N51" s="40" t="str">
        <f>IF(AF45="","",AF45)</f>
        <v/>
      </c>
      <c r="O51" s="40" t="s">
        <v>32</v>
      </c>
      <c r="P51" s="40" t="str">
        <f>IF(AD45="","",AD45)</f>
        <v/>
      </c>
      <c r="Q51" s="45">
        <f t="shared" si="32"/>
        <v>0</v>
      </c>
      <c r="R51" s="40">
        <f>AB45</f>
        <v>0</v>
      </c>
      <c r="S51" s="56" t="s">
        <v>66</v>
      </c>
      <c r="T51" s="40">
        <f>AH48</f>
        <v>0</v>
      </c>
      <c r="V51" s="40">
        <f>IF(AF48="","",AF48)</f>
        <v>19</v>
      </c>
      <c r="W51" s="40" t="s">
        <v>4</v>
      </c>
      <c r="X51" s="40">
        <f>IF(AD48="","",AD48)</f>
        <v>25</v>
      </c>
      <c r="Y51" s="45">
        <f>IF(X51&gt;V51,1,0)</f>
        <v>1</v>
      </c>
      <c r="Z51" s="58">
        <f>AB48</f>
        <v>0</v>
      </c>
      <c r="AA51" s="150"/>
      <c r="AB51" s="150"/>
      <c r="AC51" s="150"/>
      <c r="AD51" s="150"/>
      <c r="AE51" s="150"/>
      <c r="AF51" s="150"/>
      <c r="AG51" s="150"/>
      <c r="AH51" s="150"/>
      <c r="AI51" s="154"/>
      <c r="AJ51" s="157"/>
      <c r="AK51" s="157"/>
      <c r="AL51" s="154"/>
      <c r="AM51" s="160"/>
      <c r="AO51" s="146"/>
      <c r="AP51" s="40" t="str">
        <f>IF(BN42="○","×","○")</f>
        <v>×</v>
      </c>
      <c r="AQ51" s="40">
        <f>BU42</f>
        <v>0</v>
      </c>
      <c r="AS51" s="40">
        <f>IF(BS42="","",BS42)</f>
        <v>6</v>
      </c>
      <c r="AT51" s="40" t="s">
        <v>4</v>
      </c>
      <c r="AU51" s="40">
        <f>IF(BQ42="","",BQ42)</f>
        <v>25</v>
      </c>
      <c r="AV51" s="45">
        <f t="shared" si="31"/>
        <v>1</v>
      </c>
      <c r="AW51" s="40">
        <f>BO42</f>
        <v>2</v>
      </c>
      <c r="AX51" s="56"/>
      <c r="AY51" s="40">
        <f>BU45</f>
        <v>0</v>
      </c>
      <c r="BA51" s="40" t="str">
        <f>IF(BS45="","",BS45)</f>
        <v/>
      </c>
      <c r="BB51" s="40" t="s">
        <v>4</v>
      </c>
      <c r="BC51" s="40" t="str">
        <f>IF(BQ45="","",BQ45)</f>
        <v/>
      </c>
      <c r="BD51" s="45">
        <f t="shared" si="33"/>
        <v>0</v>
      </c>
      <c r="BE51" s="40">
        <f>BO45</f>
        <v>0</v>
      </c>
      <c r="BF51" s="56" t="str">
        <f>IF(BN48="○","×","○")</f>
        <v>×</v>
      </c>
      <c r="BG51" s="40">
        <f>BU48</f>
        <v>0</v>
      </c>
      <c r="BI51" s="40">
        <f>IF(BS48="","",BS48)</f>
        <v>11</v>
      </c>
      <c r="BJ51" s="40" t="s">
        <v>4</v>
      </c>
      <c r="BK51" s="40">
        <f>IF(BQ48="","",BQ48)</f>
        <v>25</v>
      </c>
      <c r="BL51" s="45">
        <f>IF(BK51&gt;BI51,1,0)</f>
        <v>1</v>
      </c>
      <c r="BM51" s="58">
        <f>BO48</f>
        <v>2</v>
      </c>
      <c r="BN51" s="150"/>
      <c r="BO51" s="150"/>
      <c r="BP51" s="150"/>
      <c r="BQ51" s="150"/>
      <c r="BR51" s="150"/>
      <c r="BS51" s="150"/>
      <c r="BT51" s="150"/>
      <c r="BU51" s="150"/>
      <c r="BV51" s="154"/>
      <c r="BW51" s="157"/>
      <c r="BX51" s="157"/>
      <c r="BY51" s="154"/>
      <c r="BZ51" s="160"/>
    </row>
    <row r="52" spans="2:78" ht="18" customHeight="1" x14ac:dyDescent="0.2">
      <c r="B52" s="168"/>
      <c r="C52" s="41"/>
      <c r="D52" s="41"/>
      <c r="E52" s="41"/>
      <c r="F52" s="41" t="str">
        <f>IF(AF43="","",AF43)</f>
        <v/>
      </c>
      <c r="G52" s="41" t="s">
        <v>32</v>
      </c>
      <c r="H52" s="41" t="str">
        <f>IF(AD43="","",AD43)</f>
        <v/>
      </c>
      <c r="I52" s="61">
        <f t="shared" si="30"/>
        <v>0</v>
      </c>
      <c r="J52" s="41"/>
      <c r="K52" s="59"/>
      <c r="L52" s="41"/>
      <c r="M52" s="41"/>
      <c r="N52" s="41" t="str">
        <f>IF(AF46="","",AF46)</f>
        <v/>
      </c>
      <c r="O52" s="41" t="s">
        <v>32</v>
      </c>
      <c r="P52" s="41" t="str">
        <f>IF(AD46="","",AD46)</f>
        <v/>
      </c>
      <c r="Q52" s="61">
        <f t="shared" si="32"/>
        <v>0</v>
      </c>
      <c r="R52" s="41"/>
      <c r="S52" s="59"/>
      <c r="T52" s="41"/>
      <c r="U52" s="41"/>
      <c r="V52" s="41">
        <f>IF(AF49="","",AF49)</f>
        <v>25</v>
      </c>
      <c r="W52" s="41" t="s">
        <v>4</v>
      </c>
      <c r="X52" s="41">
        <f>IF(AD49="","",AD49)</f>
        <v>11</v>
      </c>
      <c r="Y52" s="61">
        <f>IF(X52&gt;V52,1,0)</f>
        <v>0</v>
      </c>
      <c r="Z52" s="62"/>
      <c r="AA52" s="152"/>
      <c r="AB52" s="152"/>
      <c r="AC52" s="152"/>
      <c r="AD52" s="152"/>
      <c r="AE52" s="152"/>
      <c r="AF52" s="152"/>
      <c r="AG52" s="152"/>
      <c r="AH52" s="152"/>
      <c r="AI52" s="155"/>
      <c r="AJ52" s="158"/>
      <c r="AK52" s="158"/>
      <c r="AL52" s="155"/>
      <c r="AM52" s="161"/>
      <c r="AO52" s="168"/>
      <c r="AP52" s="41"/>
      <c r="AQ52" s="41"/>
      <c r="AR52" s="41"/>
      <c r="AS52" s="41" t="str">
        <f>IF(BS43="","",BS43)</f>
        <v/>
      </c>
      <c r="AT52" s="41" t="s">
        <v>4</v>
      </c>
      <c r="AU52" s="41" t="str">
        <f>IF(BQ43="","",BQ43)</f>
        <v/>
      </c>
      <c r="AV52" s="61">
        <f t="shared" si="31"/>
        <v>0</v>
      </c>
      <c r="AW52" s="41"/>
      <c r="AX52" s="59"/>
      <c r="AY52" s="41"/>
      <c r="AZ52" s="41"/>
      <c r="BA52" s="41" t="str">
        <f>IF(BS46="","",BS46)</f>
        <v/>
      </c>
      <c r="BB52" s="41" t="s">
        <v>4</v>
      </c>
      <c r="BC52" s="41" t="str">
        <f>IF(BQ46="","",BQ46)</f>
        <v/>
      </c>
      <c r="BD52" s="61">
        <f t="shared" si="33"/>
        <v>0</v>
      </c>
      <c r="BE52" s="41"/>
      <c r="BF52" s="59"/>
      <c r="BG52" s="41"/>
      <c r="BH52" s="41"/>
      <c r="BI52" s="41" t="str">
        <f>IF(BS49="","",BS49)</f>
        <v/>
      </c>
      <c r="BJ52" s="41" t="s">
        <v>4</v>
      </c>
      <c r="BK52" s="41" t="str">
        <f>IF(BQ49="","",BQ49)</f>
        <v/>
      </c>
      <c r="BL52" s="61">
        <f>IF(BK52&gt;BI52,1,0)</f>
        <v>0</v>
      </c>
      <c r="BM52" s="62"/>
      <c r="BN52" s="152"/>
      <c r="BO52" s="152"/>
      <c r="BP52" s="152"/>
      <c r="BQ52" s="152"/>
      <c r="BR52" s="152"/>
      <c r="BS52" s="152"/>
      <c r="BT52" s="152"/>
      <c r="BU52" s="152"/>
      <c r="BV52" s="155"/>
      <c r="BW52" s="158"/>
      <c r="BX52" s="158"/>
      <c r="BY52" s="155"/>
      <c r="BZ52" s="161"/>
    </row>
    <row r="53" spans="2:78" ht="18" customHeight="1" x14ac:dyDescent="0.2"/>
    <row r="54" spans="2:78" ht="18" customHeight="1" x14ac:dyDescent="0.2">
      <c r="B54" s="63"/>
      <c r="C54" s="172" t="s">
        <v>11</v>
      </c>
      <c r="D54" s="172"/>
      <c r="E54" s="172"/>
      <c r="F54" s="172"/>
      <c r="G54" s="172"/>
      <c r="H54" s="172"/>
      <c r="I54" s="172"/>
      <c r="J54" s="172"/>
      <c r="K54" s="172" t="s">
        <v>12</v>
      </c>
      <c r="L54" s="172"/>
      <c r="M54" s="172"/>
      <c r="N54" s="172"/>
      <c r="O54" s="172"/>
      <c r="P54" s="172"/>
      <c r="Q54" s="172"/>
      <c r="R54" s="172"/>
      <c r="S54" s="172" t="s">
        <v>13</v>
      </c>
      <c r="T54" s="172"/>
      <c r="U54" s="172"/>
      <c r="V54" s="172"/>
      <c r="W54" s="172"/>
      <c r="X54" s="172"/>
      <c r="Y54" s="172"/>
      <c r="Z54" s="172"/>
      <c r="AA54" s="172" t="s">
        <v>50</v>
      </c>
      <c r="AB54" s="172"/>
      <c r="AC54" s="172"/>
      <c r="AD54" s="172"/>
      <c r="AE54" s="172"/>
      <c r="AF54" s="172"/>
      <c r="AG54" s="172"/>
      <c r="AH54" s="172"/>
      <c r="AO54" s="63"/>
      <c r="AP54" s="172" t="s">
        <v>11</v>
      </c>
      <c r="AQ54" s="172"/>
      <c r="AR54" s="172"/>
      <c r="AS54" s="172"/>
      <c r="AT54" s="172"/>
      <c r="AU54" s="172"/>
      <c r="AV54" s="172"/>
      <c r="AW54" s="172"/>
      <c r="AX54" s="172" t="s">
        <v>12</v>
      </c>
      <c r="AY54" s="172"/>
      <c r="AZ54" s="172"/>
      <c r="BA54" s="172"/>
      <c r="BB54" s="172"/>
      <c r="BC54" s="172"/>
      <c r="BD54" s="172"/>
      <c r="BE54" s="172"/>
      <c r="BF54" s="173" t="s">
        <v>13</v>
      </c>
      <c r="BG54" s="174"/>
      <c r="BH54" s="174"/>
      <c r="BI54" s="174"/>
      <c r="BJ54" s="174"/>
      <c r="BK54" s="174"/>
      <c r="BL54" s="174"/>
      <c r="BM54" s="175"/>
      <c r="BN54" s="173" t="s">
        <v>14</v>
      </c>
      <c r="BO54" s="174"/>
      <c r="BP54" s="174"/>
      <c r="BQ54" s="174"/>
      <c r="BR54" s="174"/>
      <c r="BS54" s="174"/>
      <c r="BT54" s="174"/>
      <c r="BU54" s="175"/>
      <c r="BV54" s="56"/>
    </row>
    <row r="55" spans="2:78" ht="18" customHeight="1" x14ac:dyDescent="0.2">
      <c r="B55" s="63" t="s">
        <v>17</v>
      </c>
      <c r="C55" s="172" t="s">
        <v>56</v>
      </c>
      <c r="D55" s="172"/>
      <c r="E55" s="172"/>
      <c r="F55" s="172"/>
      <c r="G55" s="172"/>
      <c r="H55" s="172"/>
      <c r="I55" s="172"/>
      <c r="J55" s="172"/>
      <c r="K55" s="172" t="s">
        <v>36</v>
      </c>
      <c r="L55" s="172"/>
      <c r="M55" s="172"/>
      <c r="N55" s="172"/>
      <c r="O55" s="172"/>
      <c r="P55" s="172"/>
      <c r="Q55" s="172"/>
      <c r="R55" s="172"/>
      <c r="S55" s="172" t="s">
        <v>1</v>
      </c>
      <c r="T55" s="172"/>
      <c r="U55" s="172"/>
      <c r="V55" s="172"/>
      <c r="W55" s="172"/>
      <c r="X55" s="172"/>
      <c r="Y55" s="172"/>
      <c r="Z55" s="172"/>
      <c r="AA55" s="172" t="s">
        <v>57</v>
      </c>
      <c r="AB55" s="172"/>
      <c r="AC55" s="172"/>
      <c r="AD55" s="172"/>
      <c r="AE55" s="172"/>
      <c r="AF55" s="172"/>
      <c r="AG55" s="172"/>
      <c r="AH55" s="172"/>
      <c r="AO55" s="63" t="s">
        <v>16</v>
      </c>
      <c r="AP55" s="172" t="s">
        <v>26</v>
      </c>
      <c r="AQ55" s="172"/>
      <c r="AR55" s="172"/>
      <c r="AS55" s="172"/>
      <c r="AT55" s="172"/>
      <c r="AU55" s="172"/>
      <c r="AV55" s="172"/>
      <c r="AW55" s="172"/>
      <c r="AX55" s="172" t="s">
        <v>21</v>
      </c>
      <c r="AY55" s="172"/>
      <c r="AZ55" s="172"/>
      <c r="BA55" s="172"/>
      <c r="BB55" s="172"/>
      <c r="BC55" s="172"/>
      <c r="BD55" s="172"/>
      <c r="BE55" s="172"/>
      <c r="BF55" s="179" t="s">
        <v>39</v>
      </c>
      <c r="BG55" s="180"/>
      <c r="BH55" s="180"/>
      <c r="BI55" s="180"/>
      <c r="BJ55" s="180"/>
      <c r="BK55" s="180"/>
      <c r="BL55" s="180"/>
      <c r="BM55" s="181"/>
      <c r="BN55" s="173" t="s">
        <v>28</v>
      </c>
      <c r="BO55" s="174"/>
      <c r="BP55" s="174"/>
      <c r="BQ55" s="174"/>
      <c r="BR55" s="174"/>
      <c r="BS55" s="174"/>
      <c r="BT55" s="174"/>
      <c r="BU55" s="175"/>
      <c r="BV55" s="56"/>
    </row>
    <row r="56" spans="2:78" ht="18" customHeight="1" x14ac:dyDescent="0.2">
      <c r="B56" s="64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O56" s="64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</row>
  </sheetData>
  <protectedRanges>
    <protectedRange sqref="N5:N7 P5:P7 V5:V10 X5:X10 AD5:AD13 AF5:AF13 AD41:AD49 AF41:AF49 BA41:BA43 BC41:BC43 BI41:BI46 BK41:BK46 BQ41:BQ49 BS41:BS49 BA5:BA7 BC5:BC7 BI5:BI10 BK5:BK10 BQ5:BQ13 BS5:BS13 N23:N25 P23:P25 V23:V28 X23:X28 AD23:AD31 AF23:AF31 BA23:BA25 BC23:BC25 BI23:BI28 BK23:BK28 BQ23:BQ31 BS23:BS31 N41:N43 P41:P43 V41:V46 X41:X46" name="範囲1"/>
  </protectedRanges>
  <mergeCells count="240">
    <mergeCell ref="B5:B7"/>
    <mergeCell ref="C5:J7"/>
    <mergeCell ref="AI5:AI7"/>
    <mergeCell ref="AJ5:AJ7"/>
    <mergeCell ref="AK5:AK7"/>
    <mergeCell ref="AL5:AL7"/>
    <mergeCell ref="AM5:AM7"/>
    <mergeCell ref="AO5:AO7"/>
    <mergeCell ref="C4:J4"/>
    <mergeCell ref="K4:R4"/>
    <mergeCell ref="S4:Z4"/>
    <mergeCell ref="AA4:AH4"/>
    <mergeCell ref="AL8:AL10"/>
    <mergeCell ref="AP5:AW7"/>
    <mergeCell ref="BV5:BV7"/>
    <mergeCell ref="BW5:BW7"/>
    <mergeCell ref="BX5:BX7"/>
    <mergeCell ref="BY5:BY7"/>
    <mergeCell ref="BZ5:BZ7"/>
    <mergeCell ref="BF4:BM4"/>
    <mergeCell ref="BN4:BU4"/>
    <mergeCell ref="AP4:AW4"/>
    <mergeCell ref="AX4:BE4"/>
    <mergeCell ref="BX11:BX13"/>
    <mergeCell ref="BY11:BY13"/>
    <mergeCell ref="BZ11:BZ13"/>
    <mergeCell ref="BY8:BY10"/>
    <mergeCell ref="BZ8:BZ10"/>
    <mergeCell ref="B11:B13"/>
    <mergeCell ref="S11:Z13"/>
    <mergeCell ref="AI11:AI13"/>
    <mergeCell ref="AJ11:AJ13"/>
    <mergeCell ref="AK11:AK13"/>
    <mergeCell ref="AL11:AL13"/>
    <mergeCell ref="AM11:AM13"/>
    <mergeCell ref="AO11:AO13"/>
    <mergeCell ref="AM8:AM10"/>
    <mergeCell ref="AO8:AO10"/>
    <mergeCell ref="AX8:BE10"/>
    <mergeCell ref="BV8:BV10"/>
    <mergeCell ref="BW8:BW10"/>
    <mergeCell ref="BX8:BX10"/>
    <mergeCell ref="B8:B10"/>
    <mergeCell ref="K8:R10"/>
    <mergeCell ref="AI8:AI10"/>
    <mergeCell ref="AJ8:AJ10"/>
    <mergeCell ref="AK8:AK10"/>
    <mergeCell ref="B14:B16"/>
    <mergeCell ref="AA14:AH16"/>
    <mergeCell ref="AI14:AI16"/>
    <mergeCell ref="AJ14:AJ16"/>
    <mergeCell ref="AK14:AK16"/>
    <mergeCell ref="AL14:AL16"/>
    <mergeCell ref="BF11:BM13"/>
    <mergeCell ref="BV11:BV13"/>
    <mergeCell ref="BW11:BW13"/>
    <mergeCell ref="BY14:BY16"/>
    <mergeCell ref="BZ14:BZ16"/>
    <mergeCell ref="C18:J18"/>
    <mergeCell ref="K18:R18"/>
    <mergeCell ref="S18:Z18"/>
    <mergeCell ref="AA18:AH18"/>
    <mergeCell ref="AP18:AW18"/>
    <mergeCell ref="AX18:BE18"/>
    <mergeCell ref="BF18:BM18"/>
    <mergeCell ref="BN18:BU18"/>
    <mergeCell ref="AM14:AM16"/>
    <mergeCell ref="AO14:AO16"/>
    <mergeCell ref="BN14:BU16"/>
    <mergeCell ref="BV14:BV16"/>
    <mergeCell ref="BW14:BW16"/>
    <mergeCell ref="BX14:BX16"/>
    <mergeCell ref="BF19:BM19"/>
    <mergeCell ref="BN19:BU19"/>
    <mergeCell ref="C22:J22"/>
    <mergeCell ref="K22:R22"/>
    <mergeCell ref="S22:Z22"/>
    <mergeCell ref="AA22:AH22"/>
    <mergeCell ref="AP22:AW22"/>
    <mergeCell ref="AX22:BE22"/>
    <mergeCell ref="BF22:BM22"/>
    <mergeCell ref="BN22:BU22"/>
    <mergeCell ref="C19:J19"/>
    <mergeCell ref="K19:R19"/>
    <mergeCell ref="S19:Z19"/>
    <mergeCell ref="AA19:AH19"/>
    <mergeCell ref="AP19:AW19"/>
    <mergeCell ref="AX19:BE19"/>
    <mergeCell ref="BZ26:BZ28"/>
    <mergeCell ref="BY23:BY25"/>
    <mergeCell ref="BZ23:BZ25"/>
    <mergeCell ref="B26:B28"/>
    <mergeCell ref="K26:R28"/>
    <mergeCell ref="AI26:AI28"/>
    <mergeCell ref="AJ26:AJ28"/>
    <mergeCell ref="AK26:AK28"/>
    <mergeCell ref="AL26:AL28"/>
    <mergeCell ref="AM26:AM28"/>
    <mergeCell ref="AO26:AO28"/>
    <mergeCell ref="AM23:AM25"/>
    <mergeCell ref="AO23:AO25"/>
    <mergeCell ref="AP23:AW25"/>
    <mergeCell ref="BV23:BV25"/>
    <mergeCell ref="BW23:BW25"/>
    <mergeCell ref="BX23:BX25"/>
    <mergeCell ref="B23:B25"/>
    <mergeCell ref="C23:J25"/>
    <mergeCell ref="AI23:AI25"/>
    <mergeCell ref="AJ23:AJ25"/>
    <mergeCell ref="AK23:AK25"/>
    <mergeCell ref="AL23:AL25"/>
    <mergeCell ref="AI29:AI31"/>
    <mergeCell ref="AJ29:AJ31"/>
    <mergeCell ref="AK29:AK31"/>
    <mergeCell ref="AL29:AL31"/>
    <mergeCell ref="AX26:BE28"/>
    <mergeCell ref="BV26:BV28"/>
    <mergeCell ref="BW26:BW28"/>
    <mergeCell ref="BX26:BX28"/>
    <mergeCell ref="BY26:BY28"/>
    <mergeCell ref="BN32:BU34"/>
    <mergeCell ref="BV32:BV34"/>
    <mergeCell ref="BW32:BW34"/>
    <mergeCell ref="BX32:BX34"/>
    <mergeCell ref="BY32:BY34"/>
    <mergeCell ref="BZ32:BZ34"/>
    <mergeCell ref="BY29:BY31"/>
    <mergeCell ref="BZ29:BZ31"/>
    <mergeCell ref="B32:B34"/>
    <mergeCell ref="AA32:AH34"/>
    <mergeCell ref="AI32:AI34"/>
    <mergeCell ref="AJ32:AJ34"/>
    <mergeCell ref="AK32:AK34"/>
    <mergeCell ref="AL32:AL34"/>
    <mergeCell ref="AM32:AM34"/>
    <mergeCell ref="AO32:AO34"/>
    <mergeCell ref="AM29:AM31"/>
    <mergeCell ref="AO29:AO31"/>
    <mergeCell ref="BF29:BM31"/>
    <mergeCell ref="BV29:BV31"/>
    <mergeCell ref="BW29:BW31"/>
    <mergeCell ref="BX29:BX31"/>
    <mergeCell ref="B29:B31"/>
    <mergeCell ref="S29:Z31"/>
    <mergeCell ref="BF36:BM36"/>
    <mergeCell ref="BN36:BU36"/>
    <mergeCell ref="C37:J37"/>
    <mergeCell ref="K37:R37"/>
    <mergeCell ref="S37:Z37"/>
    <mergeCell ref="AA37:AH37"/>
    <mergeCell ref="AP37:AW37"/>
    <mergeCell ref="AX37:BE37"/>
    <mergeCell ref="BF37:BM37"/>
    <mergeCell ref="BN37:BU37"/>
    <mergeCell ref="C36:J36"/>
    <mergeCell ref="K36:R36"/>
    <mergeCell ref="S36:Z36"/>
    <mergeCell ref="AA36:AH36"/>
    <mergeCell ref="AP36:AW36"/>
    <mergeCell ref="AX36:BE36"/>
    <mergeCell ref="B41:B43"/>
    <mergeCell ref="C41:J43"/>
    <mergeCell ref="AI41:AI43"/>
    <mergeCell ref="AJ41:AJ43"/>
    <mergeCell ref="AK41:AK43"/>
    <mergeCell ref="AL41:AL43"/>
    <mergeCell ref="AM41:AM43"/>
    <mergeCell ref="AO41:AO43"/>
    <mergeCell ref="C40:J40"/>
    <mergeCell ref="K40:R40"/>
    <mergeCell ref="S40:Z40"/>
    <mergeCell ref="AA40:AH40"/>
    <mergeCell ref="AL44:AL46"/>
    <mergeCell ref="AP41:AW43"/>
    <mergeCell ref="BV41:BV43"/>
    <mergeCell ref="BW41:BW43"/>
    <mergeCell ref="BX41:BX43"/>
    <mergeCell ref="BY41:BY43"/>
    <mergeCell ref="BZ41:BZ43"/>
    <mergeCell ref="BF40:BM40"/>
    <mergeCell ref="BN40:BU40"/>
    <mergeCell ref="AP40:AW40"/>
    <mergeCell ref="AX40:BE40"/>
    <mergeCell ref="BX47:BX49"/>
    <mergeCell ref="BY47:BY49"/>
    <mergeCell ref="BZ47:BZ49"/>
    <mergeCell ref="BY44:BY46"/>
    <mergeCell ref="BZ44:BZ46"/>
    <mergeCell ref="B47:B49"/>
    <mergeCell ref="S47:Z49"/>
    <mergeCell ref="AI47:AI49"/>
    <mergeCell ref="AJ47:AJ49"/>
    <mergeCell ref="AK47:AK49"/>
    <mergeCell ref="AL47:AL49"/>
    <mergeCell ref="AM47:AM49"/>
    <mergeCell ref="AO47:AO49"/>
    <mergeCell ref="AM44:AM46"/>
    <mergeCell ref="AO44:AO46"/>
    <mergeCell ref="AX44:BE46"/>
    <mergeCell ref="BV44:BV46"/>
    <mergeCell ref="BW44:BW46"/>
    <mergeCell ref="BX44:BX46"/>
    <mergeCell ref="B44:B46"/>
    <mergeCell ref="K44:R46"/>
    <mergeCell ref="AI44:AI46"/>
    <mergeCell ref="AJ44:AJ46"/>
    <mergeCell ref="AK44:AK46"/>
    <mergeCell ref="B50:B52"/>
    <mergeCell ref="AA50:AH52"/>
    <mergeCell ref="AI50:AI52"/>
    <mergeCell ref="AJ50:AJ52"/>
    <mergeCell ref="AK50:AK52"/>
    <mergeCell ref="AL50:AL52"/>
    <mergeCell ref="BF47:BM49"/>
    <mergeCell ref="BV47:BV49"/>
    <mergeCell ref="BW47:BW49"/>
    <mergeCell ref="BZ50:BZ52"/>
    <mergeCell ref="C54:J54"/>
    <mergeCell ref="K54:R54"/>
    <mergeCell ref="S54:Z54"/>
    <mergeCell ref="AA54:AH54"/>
    <mergeCell ref="AP54:AW54"/>
    <mergeCell ref="AX54:BE54"/>
    <mergeCell ref="BF54:BM54"/>
    <mergeCell ref="BN54:BU54"/>
    <mergeCell ref="AM50:AM52"/>
    <mergeCell ref="AO50:AO52"/>
    <mergeCell ref="BN50:BU52"/>
    <mergeCell ref="BV50:BV52"/>
    <mergeCell ref="BW50:BW52"/>
    <mergeCell ref="BX50:BX52"/>
    <mergeCell ref="BF55:BM55"/>
    <mergeCell ref="BN55:BU55"/>
    <mergeCell ref="C55:J55"/>
    <mergeCell ref="K55:R55"/>
    <mergeCell ref="S55:Z55"/>
    <mergeCell ref="AA55:AH55"/>
    <mergeCell ref="AP55:AW55"/>
    <mergeCell ref="AX55:BE55"/>
    <mergeCell ref="BY50:BY52"/>
  </mergeCells>
  <phoneticPr fontId="1"/>
  <pageMargins left="0.7" right="0.7" top="0.75" bottom="0.75" header="0.3" footer="0.3"/>
  <pageSetup paperSize="9" scale="4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男子予選G戦</vt:lpstr>
      <vt:lpstr>男子決勝T組み合わせ</vt:lpstr>
      <vt:lpstr>男子決勝T試合結果</vt:lpstr>
      <vt:lpstr>男子トータル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塩沢 繁</dc:creator>
  <cp:lastModifiedBy>平沢暁</cp:lastModifiedBy>
  <cp:lastPrinted>2025-06-16T05:05:30Z</cp:lastPrinted>
  <dcterms:created xsi:type="dcterms:W3CDTF">2006-06-24T00:28:35Z</dcterms:created>
  <dcterms:modified xsi:type="dcterms:W3CDTF">2025-06-22T22:32:04Z</dcterms:modified>
</cp:coreProperties>
</file>